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285" windowWidth="11970" windowHeight="297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'Exp'!$A$1:$L$62</definedName>
    <definedName name="_xlnm.Print_Area" localSheetId="3">'ExpRM'!$A$1:$L$74</definedName>
    <definedName name="_xlnm.Print_Area" localSheetId="4">'ImpRM'!$A$1:$L$75</definedName>
    <definedName name="_xlnm.Print_Area" localSheetId="2">'Part'!$A$1:$O$61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<sst xmlns="http://schemas.openxmlformats.org/spreadsheetml/2006/main" count="382" uniqueCount="73">
  <si>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</si>
  <si>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</si>
  <si>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</si>
  <si>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</si>
  <si>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</si>
  <si>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</si>
  <si>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</si>
  <si>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</si>
  <si>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</si>
  <si>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</si>
  <si>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</si>
  <si>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</si>
  <si>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</si>
  <si>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</si>
  <si>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</si>
  <si>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</si>
  <si>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</si>
  <si>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</si>
  <si>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</si>
  <si>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</si>
  <si>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</si>
  <si>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</si>
  <si>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</si>
  <si>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</si>
  <si>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</si>
  <si>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</si>
  <si>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</si>
  <si>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</si>
  <si>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</si>
  <si>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</si>
  <si>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</si>
  <si>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</si>
  <si>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</si>
  <si>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</si>
  <si>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</si>
  <si>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</si>
  <si>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</si>
  <si>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</si>
  <si>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</si>
  <si>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</si>
  <si>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</si>
  <si>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</si>
  <si>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</si>
  <si>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</si>
  <si>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</si>
  <si>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</si>
  <si>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</si>
  <si>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</si>
  <si>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</si>
  <si>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</si>
  <si>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</si>
  <si>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</si>
  <si>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</si>
  <si>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</si>
  <si>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</si>
  <si>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</si>
  <si>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</si>
  <si>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</si>
  <si>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</si>
  <si>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</si>
  <si>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</si>
  <si>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</si>
  <si>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</si>
  <si>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</si>
  <si>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Panamá</t>
  </si>
  <si>
    <t>Pan.</t>
  </si>
  <si>
    <t>Par.</t>
  </si>
  <si>
    <t xml:space="preserve"> Nota: importaciones a valores CIF excepto Brasil y México a valores FOB</t>
  </si>
  <si>
    <t>ARGENTINA, BOLIVIA, BRASIL, CHILE, COLOMBIA, ECUADOR, MÉXICO, PARAGUAY, PERÚ, URUGUAY Y VENEZUELA</t>
  </si>
  <si>
    <t>PARTICIPACIÓN EN EL COMERCIO INTRARREGIONAL DE LOS PAÍSES MIEMBROS DE LA ALADI</t>
  </si>
  <si>
    <t>Se destacan en negrita las participaciones superiores al 2%</t>
  </si>
  <si>
    <t>Enero-junio 2012-2013</t>
  </si>
  <si>
    <t>2013</t>
  </si>
</sst>
</file>

<file path=xl/styles.xml><?xml version="1.0" encoding="utf-8"?>
<styleSheet xmlns="http://schemas.openxmlformats.org/spreadsheetml/2006/main">
  <numFmts count="55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U&quot;\ * #,##0_ ;_ &quot;$U&quot;\ * \-#,##0_ ;_ &quot;$U&quot;\ * &quot;-&quot;_ ;_ @_ "/>
    <numFmt numFmtId="173" formatCode="_ * #,##0_ ;_ * \-#,##0_ ;_ * &quot;-&quot;_ ;_ @_ "/>
    <numFmt numFmtId="174" formatCode="_ &quot;$U&quot;\ * #,##0.00_ ;_ &quot;$U&quot;\ * \-#,##0.00_ ;_ &quot;$U&quot;\ * &quot;-&quot;??_ ;_ @_ "/>
    <numFmt numFmtId="175" formatCode="_ * #,##0.00_ ;_ * \-#,##0.00_ ;_ * &quot;-&quot;??_ ;_ @_ "/>
    <numFmt numFmtId="176" formatCode="0.0"/>
    <numFmt numFmtId="177" formatCode="#\ ###\ ##0_);\-#\ ###\ ##0_)"/>
    <numFmt numFmtId="178" formatCode="#,##0.0__"/>
    <numFmt numFmtId="179" formatCode="0.000"/>
    <numFmt numFmtId="180" formatCode="0.0____"/>
    <numFmt numFmtId="181" formatCode="#,##0__"/>
    <numFmt numFmtId="182" formatCode="0.0__"/>
    <numFmt numFmtId="183" formatCode="0.0%"/>
    <numFmt numFmtId="184" formatCode="#,##0.000__"/>
    <numFmt numFmtId="185" formatCode="__@"/>
    <numFmt numFmtId="186" formatCode="__General"/>
    <numFmt numFmtId="187" formatCode="#,##0.0"/>
    <numFmt numFmtId="188" formatCode="_ * #,##0_ ;_ * \-#,##0_ ;_ * &quot;-&quot;??_ ;_ @_ "/>
    <numFmt numFmtId="189" formatCode="#,##0.00__"/>
    <numFmt numFmtId="190" formatCode="0.0000"/>
    <numFmt numFmtId="191" formatCode="@__"/>
    <numFmt numFmtId="192" formatCode="@____"/>
    <numFmt numFmtId="193" formatCode="#.\ ###\ ##0_);\-#.\ ###\ ##0_)"/>
    <numFmt numFmtId="194" formatCode="#,##0.000"/>
    <numFmt numFmtId="195" formatCode="0.0______"/>
    <numFmt numFmtId="196" formatCode="0.0________"/>
    <numFmt numFmtId="197" formatCode="#,##0____"/>
    <numFmt numFmtId="198" formatCode="General_)"/>
    <numFmt numFmtId="199" formatCode="0.000000"/>
    <numFmt numFmtId="200" formatCode="0.00000"/>
    <numFmt numFmtId="201" formatCode="_-* #,##0.00_-;\-* #,##0.00_-;_-* &quot;-&quot;??_-;_-@_-"/>
    <numFmt numFmtId="202" formatCode="_-* #,##0_-;\-* #,##0_-;_-* &quot;-&quot;??_-;_-@_-"/>
    <numFmt numFmtId="203" formatCode="_-* #,##0\ _€_-;\-* #,##0\ _€_-;_-* &quot;-&quot;??\ _€_-;_-@_-"/>
    <numFmt numFmtId="204" formatCode="_ * #,##0.0_ ;_ * \-#,##0.0_ ;_ * &quot;-&quot;??_ ;_ @_ "/>
    <numFmt numFmtId="205" formatCode="0.00000000"/>
    <numFmt numFmtId="206" formatCode="0.000000000"/>
    <numFmt numFmtId="207" formatCode="0.0000000"/>
    <numFmt numFmtId="208" formatCode="_(* #,##0_);_(* \(#,##0\);_(* &quot;-&quot;??_);_(@_)"/>
    <numFmt numFmtId="209" formatCode="0.00____"/>
    <numFmt numFmtId="210" formatCode="0.000____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33" applyFont="1" applyAlignment="1">
      <alignment/>
    </xf>
    <xf numFmtId="177" fontId="0" fillId="0" borderId="0" xfId="33" applyNumberFormat="1" applyFont="1" applyAlignment="1">
      <alignment/>
    </xf>
    <xf numFmtId="0" fontId="7" fillId="0" borderId="0" xfId="33" applyFont="1" applyAlignment="1">
      <alignment/>
    </xf>
    <xf numFmtId="176" fontId="0" fillId="0" borderId="0" xfId="33" applyNumberFormat="1" applyFont="1" applyAlignment="1">
      <alignment/>
    </xf>
    <xf numFmtId="0" fontId="0" fillId="0" borderId="0" xfId="33" applyFont="1" applyAlignment="1">
      <alignment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78" fontId="0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177" fontId="7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0" fontId="9" fillId="0" borderId="0" xfId="33" applyFont="1" applyAlignment="1">
      <alignment/>
    </xf>
    <xf numFmtId="176" fontId="9" fillId="0" borderId="0" xfId="33" applyNumberFormat="1" applyFont="1" applyBorder="1" applyAlignment="1">
      <alignment/>
    </xf>
    <xf numFmtId="179" fontId="0" fillId="0" borderId="0" xfId="33" applyNumberFormat="1" applyFont="1" applyAlignment="1">
      <alignment/>
    </xf>
    <xf numFmtId="181" fontId="0" fillId="0" borderId="0" xfId="33" applyNumberFormat="1" applyFont="1" applyAlignment="1">
      <alignment/>
    </xf>
    <xf numFmtId="181" fontId="0" fillId="0" borderId="0" xfId="33" applyNumberFormat="1" applyFont="1" applyAlignment="1" applyProtection="1">
      <alignment/>
      <protection/>
    </xf>
    <xf numFmtId="187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81" fontId="0" fillId="0" borderId="0" xfId="33" applyNumberFormat="1" applyFont="1" applyAlignment="1">
      <alignment/>
    </xf>
    <xf numFmtId="178" fontId="8" fillId="0" borderId="0" xfId="33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97" fontId="2" fillId="0" borderId="0" xfId="0" applyNumberFormat="1" applyFont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81" fontId="7" fillId="0" borderId="0" xfId="33" applyNumberFormat="1" applyFont="1" applyAlignment="1">
      <alignment/>
    </xf>
    <xf numFmtId="0" fontId="1" fillId="33" borderId="0" xfId="33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4" fillId="33" borderId="0" xfId="33" applyFont="1" applyFill="1" applyAlignment="1" applyProtection="1">
      <alignment horizontal="left"/>
      <protection/>
    </xf>
    <xf numFmtId="0" fontId="0" fillId="33" borderId="0" xfId="33" applyFont="1" applyFill="1" applyAlignment="1" applyProtection="1">
      <alignment horizontal="left"/>
      <protection/>
    </xf>
    <xf numFmtId="0" fontId="0" fillId="33" borderId="10" xfId="33" applyFont="1" applyFill="1" applyBorder="1" applyAlignment="1">
      <alignment/>
    </xf>
    <xf numFmtId="0" fontId="12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Continuous" vertical="center"/>
    </xf>
    <xf numFmtId="0" fontId="0" fillId="33" borderId="0" xfId="33" applyFont="1" applyFill="1" applyAlignment="1">
      <alignment horizontal="center" vertical="center"/>
    </xf>
    <xf numFmtId="0" fontId="3" fillId="33" borderId="0" xfId="33" applyFont="1" applyFill="1" applyBorder="1" applyAlignment="1" applyProtection="1">
      <alignment horizontal="centerContinuous" vertical="center"/>
      <protection/>
    </xf>
    <xf numFmtId="0" fontId="0" fillId="33" borderId="0" xfId="33" applyFont="1" applyFill="1" applyAlignment="1" applyProtection="1">
      <alignment horizontal="left"/>
      <protection/>
    </xf>
    <xf numFmtId="182" fontId="0" fillId="33" borderId="0" xfId="33" applyNumberFormat="1" applyFont="1" applyFill="1" applyBorder="1" applyAlignment="1">
      <alignment horizontal="center"/>
    </xf>
    <xf numFmtId="182" fontId="0" fillId="33" borderId="0" xfId="33" applyNumberFormat="1" applyFont="1" applyFill="1" applyBorder="1" applyAlignment="1">
      <alignment/>
    </xf>
    <xf numFmtId="182" fontId="0" fillId="33" borderId="0" xfId="33" applyNumberFormat="1" applyFont="1" applyFill="1" applyAlignment="1">
      <alignment/>
    </xf>
    <xf numFmtId="0" fontId="0" fillId="33" borderId="0" xfId="33" applyFont="1" applyFill="1" applyAlignment="1">
      <alignment/>
    </xf>
    <xf numFmtId="191" fontId="0" fillId="33" borderId="0" xfId="33" applyNumberFormat="1" applyFont="1" applyFill="1" applyBorder="1" applyAlignment="1">
      <alignment horizontal="right"/>
    </xf>
    <xf numFmtId="182" fontId="0" fillId="33" borderId="0" xfId="33" applyNumberFormat="1" applyFont="1" applyFill="1" applyAlignment="1">
      <alignment/>
    </xf>
    <xf numFmtId="180" fontId="0" fillId="33" borderId="0" xfId="33" applyNumberFormat="1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180" fontId="0" fillId="33" borderId="0" xfId="33" applyNumberFormat="1" applyFont="1" applyFill="1" applyAlignment="1">
      <alignment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 applyProtection="1">
      <alignment vertical="center"/>
      <protection/>
    </xf>
    <xf numFmtId="176" fontId="0" fillId="33" borderId="0" xfId="33" applyNumberFormat="1" applyFont="1" applyFill="1" applyBorder="1" applyAlignment="1">
      <alignment/>
    </xf>
    <xf numFmtId="0" fontId="9" fillId="33" borderId="0" xfId="33" applyFont="1" applyFill="1" applyAlignment="1">
      <alignment/>
    </xf>
    <xf numFmtId="176" fontId="9" fillId="33" borderId="0" xfId="33" applyNumberFormat="1" applyFont="1" applyFill="1" applyBorder="1" applyAlignment="1">
      <alignment/>
    </xf>
    <xf numFmtId="3" fontId="0" fillId="33" borderId="0" xfId="33" applyNumberFormat="1" applyFont="1" applyFill="1" applyAlignment="1">
      <alignment/>
    </xf>
    <xf numFmtId="0" fontId="0" fillId="33" borderId="10" xfId="33" applyFont="1" applyFill="1" applyBorder="1" applyAlignment="1">
      <alignment/>
    </xf>
    <xf numFmtId="0" fontId="2" fillId="33" borderId="11" xfId="33" applyFont="1" applyFill="1" applyBorder="1" applyAlignment="1">
      <alignment/>
    </xf>
    <xf numFmtId="0" fontId="5" fillId="33" borderId="0" xfId="33" applyFont="1" applyFill="1" applyAlignment="1">
      <alignment horizontal="centerContinuous"/>
    </xf>
    <xf numFmtId="0" fontId="0" fillId="33" borderId="0" xfId="33" applyFont="1" applyFill="1" applyAlignment="1">
      <alignment horizontal="centerContinuous"/>
    </xf>
    <xf numFmtId="0" fontId="2" fillId="33" borderId="0" xfId="33" applyFont="1" applyFill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181" fontId="8" fillId="33" borderId="0" xfId="33" applyNumberFormat="1" applyFont="1" applyFill="1" applyAlignment="1" applyProtection="1">
      <alignment/>
      <protection/>
    </xf>
    <xf numFmtId="178" fontId="0" fillId="33" borderId="0" xfId="33" applyNumberFormat="1" applyFont="1" applyFill="1" applyAlignment="1">
      <alignment/>
    </xf>
    <xf numFmtId="178" fontId="8" fillId="33" borderId="0" xfId="33" applyNumberFormat="1" applyFont="1" applyFill="1" applyAlignment="1">
      <alignment/>
    </xf>
    <xf numFmtId="176" fontId="0" fillId="33" borderId="10" xfId="33" applyNumberFormat="1" applyFont="1" applyFill="1" applyBorder="1" applyAlignment="1">
      <alignment/>
    </xf>
    <xf numFmtId="0" fontId="0" fillId="33" borderId="0" xfId="33" applyFont="1" applyFill="1" applyBorder="1" applyAlignment="1">
      <alignment/>
    </xf>
    <xf numFmtId="176" fontId="0" fillId="33" borderId="0" xfId="33" applyNumberFormat="1" applyFont="1" applyFill="1" applyBorder="1" applyAlignment="1">
      <alignment/>
    </xf>
    <xf numFmtId="181" fontId="0" fillId="33" borderId="0" xfId="33" applyNumberFormat="1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33" applyFont="1" applyFill="1" applyAlignment="1">
      <alignment/>
    </xf>
    <xf numFmtId="0" fontId="8" fillId="33" borderId="0" xfId="33" applyFont="1" applyFill="1" applyAlignment="1" applyProtection="1">
      <alignment horizontal="left"/>
      <protection/>
    </xf>
    <xf numFmtId="3" fontId="0" fillId="33" borderId="0" xfId="33" applyNumberFormat="1" applyFont="1" applyFill="1" applyAlignment="1">
      <alignment horizontal="centerContinuous"/>
    </xf>
    <xf numFmtId="3" fontId="0" fillId="33" borderId="0" xfId="0" applyNumberFormat="1" applyFill="1" applyAlignment="1">
      <alignment/>
    </xf>
    <xf numFmtId="3" fontId="5" fillId="33" borderId="0" xfId="33" applyNumberFormat="1" applyFont="1" applyFill="1" applyAlignment="1">
      <alignment horizontal="centerContinuous"/>
    </xf>
    <xf numFmtId="188" fontId="0" fillId="33" borderId="0" xfId="49" applyNumberFormat="1" applyFont="1" applyFill="1" applyAlignment="1" applyProtection="1">
      <alignment/>
      <protection/>
    </xf>
    <xf numFmtId="0" fontId="0" fillId="33" borderId="0" xfId="33" applyFont="1" applyFill="1" applyAlignment="1" applyProtection="1">
      <alignment horizontal="left"/>
      <protection/>
    </xf>
    <xf numFmtId="179" fontId="0" fillId="0" borderId="0" xfId="33" applyNumberFormat="1" applyFont="1" applyAlignment="1">
      <alignment/>
    </xf>
    <xf numFmtId="1" fontId="0" fillId="33" borderId="0" xfId="33" applyNumberFormat="1" applyFont="1" applyFill="1" applyBorder="1" applyAlignment="1">
      <alignment horizontal="center"/>
    </xf>
    <xf numFmtId="1" fontId="0" fillId="33" borderId="0" xfId="33" applyNumberFormat="1" applyFont="1" applyFill="1" applyBorder="1" applyAlignment="1">
      <alignment/>
    </xf>
    <xf numFmtId="1" fontId="0" fillId="33" borderId="0" xfId="33" applyNumberFormat="1" applyFont="1" applyFill="1" applyAlignment="1">
      <alignment/>
    </xf>
    <xf numFmtId="1" fontId="0" fillId="33" borderId="0" xfId="33" applyNumberFormat="1" applyFont="1" applyFill="1" applyBorder="1" applyAlignment="1">
      <alignment horizontal="right"/>
    </xf>
    <xf numFmtId="1" fontId="0" fillId="33" borderId="0" xfId="33" applyNumberFormat="1" applyFont="1" applyFill="1" applyAlignment="1">
      <alignment/>
    </xf>
    <xf numFmtId="0" fontId="3" fillId="33" borderId="10" xfId="33" applyFont="1" applyFill="1" applyBorder="1" applyAlignment="1" applyProtection="1">
      <alignment horizontal="centerContinuous" vertical="center"/>
      <protection/>
    </xf>
    <xf numFmtId="0" fontId="3" fillId="33" borderId="10" xfId="33" applyFont="1" applyFill="1" applyBorder="1" applyAlignment="1" applyProtection="1">
      <alignment horizontal="center" vertical="center"/>
      <protection/>
    </xf>
    <xf numFmtId="0" fontId="3" fillId="33" borderId="0" xfId="33" applyFont="1" applyFill="1" applyAlignment="1">
      <alignment horizontal="center" vertical="center"/>
    </xf>
    <xf numFmtId="0" fontId="3" fillId="33" borderId="12" xfId="33" applyFont="1" applyFill="1" applyBorder="1" applyAlignment="1" applyProtection="1">
      <alignment horizontal="centerContinuous" vertical="center"/>
      <protection/>
    </xf>
    <xf numFmtId="0" fontId="3" fillId="33" borderId="12" xfId="33" applyFont="1" applyFill="1" applyBorder="1" applyAlignment="1" applyProtection="1">
      <alignment horizontal="center" vertical="center"/>
      <protection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4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A63" sqref="A63:IV121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1" t="str">
        <f>CONCATENATE(IF(B25&gt;0,"ARGENTINA, ",""),IF(C25&gt;0,"BOLIVIA, ",""),IF(D25&gt;0,"BRASIL, ",""),IF(E25&gt;0,"CHILE, ",""),IF(F25&gt;0,"COLOMBIA, ",""),IF(G25&gt;0,"ECUADOR, ",""),IF(H25&gt;0,"MÉXICO, ",""),IF(I25&gt;0,"PARAGUAY, ",""),IF(J25&gt;0,"PERÚ Y ",""),IF(K25&gt;0,"URUGUAY",""))</f>
        <v>ARGENTINA, BOLIVIA, BRASIL, CHILE, COLOMBIA, ECUADOR, MÉXICO, PARAGUAY, PERÚ Y URUGUAY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1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2" t="s">
        <v>71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32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7.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thickBot="1">
      <c r="A7" s="88" t="s">
        <v>0</v>
      </c>
      <c r="B7" s="82" t="s">
        <v>25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5" customHeight="1" thickBot="1">
      <c r="A8" s="89"/>
      <c r="B8" s="82" t="s">
        <v>30</v>
      </c>
      <c r="C8" s="82" t="s">
        <v>31</v>
      </c>
      <c r="D8" s="82" t="s">
        <v>32</v>
      </c>
      <c r="E8" s="83" t="s">
        <v>33</v>
      </c>
      <c r="F8" s="82" t="s">
        <v>40</v>
      </c>
      <c r="G8" s="82" t="s">
        <v>34</v>
      </c>
      <c r="H8" s="82" t="s">
        <v>35</v>
      </c>
      <c r="I8" s="82" t="s">
        <v>41</v>
      </c>
      <c r="J8" s="82" t="s">
        <v>37</v>
      </c>
      <c r="K8" s="82" t="s">
        <v>38</v>
      </c>
      <c r="L8" s="82" t="s">
        <v>18</v>
      </c>
    </row>
    <row r="9" spans="1:12" ht="9" customHeight="1">
      <c r="A9" s="5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">
      <c r="A10" s="56"/>
      <c r="B10" s="56" t="str">
        <f>CONCATENATE(LEFT(A4,LEN(A4)-9),RIGHT(A4,4))</f>
        <v>Enero-junio 2013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9" customHeight="1">
      <c r="A11" s="58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23" s="5" customFormat="1" ht="14.25">
      <c r="A12" s="38" t="s">
        <v>1</v>
      </c>
      <c r="B12" s="74"/>
      <c r="C12" s="74">
        <v>1160.11149648</v>
      </c>
      <c r="D12" s="74">
        <v>9321.178</v>
      </c>
      <c r="E12" s="74">
        <v>566.35925738</v>
      </c>
      <c r="F12" s="74">
        <v>287.84882058999995</v>
      </c>
      <c r="G12" s="74">
        <v>54.662393</v>
      </c>
      <c r="H12" s="74">
        <v>903.3424170000001</v>
      </c>
      <c r="I12" s="74">
        <v>587.3899610000001</v>
      </c>
      <c r="J12" s="74">
        <v>80.6825875</v>
      </c>
      <c r="K12" s="74">
        <v>236.325026</v>
      </c>
      <c r="L12" s="74">
        <f>SUM(B12:K12)</f>
        <v>13197.89995895</v>
      </c>
      <c r="N12" s="15"/>
      <c r="O12" s="16"/>
      <c r="P12" s="22"/>
      <c r="Q12" s="25"/>
      <c r="R12" s="16"/>
      <c r="S12" s="25"/>
      <c r="T12" s="25"/>
      <c r="U12" s="25"/>
      <c r="V12" s="25"/>
      <c r="W12" s="16"/>
    </row>
    <row r="13" spans="1:23" s="5" customFormat="1" ht="14.25">
      <c r="A13" s="38" t="s">
        <v>2</v>
      </c>
      <c r="B13" s="74">
        <v>394.65252245</v>
      </c>
      <c r="C13" s="74"/>
      <c r="D13" s="74">
        <v>717.521</v>
      </c>
      <c r="E13" s="74">
        <v>245.78208854</v>
      </c>
      <c r="F13" s="74">
        <v>71.28999877</v>
      </c>
      <c r="G13" s="74">
        <v>9.916834999999999</v>
      </c>
      <c r="H13" s="74">
        <v>91.395538</v>
      </c>
      <c r="I13" s="74">
        <v>37.114882000000016</v>
      </c>
      <c r="J13" s="74">
        <v>264.330621</v>
      </c>
      <c r="K13" s="74">
        <v>11.338305</v>
      </c>
      <c r="L13" s="74">
        <f aca="true" t="shared" si="0" ref="L13:L24">SUM(B13:K13)</f>
        <v>1843.3417907599999</v>
      </c>
      <c r="N13" s="15"/>
      <c r="O13" s="16"/>
      <c r="P13" s="22"/>
      <c r="Q13" s="25"/>
      <c r="R13" s="16"/>
      <c r="S13" s="25"/>
      <c r="T13" s="25"/>
      <c r="U13" s="25"/>
      <c r="V13" s="25"/>
      <c r="W13" s="16"/>
    </row>
    <row r="14" spans="1:23" s="5" customFormat="1" ht="14.25">
      <c r="A14" s="38" t="s">
        <v>3</v>
      </c>
      <c r="B14" s="74">
        <v>8961.246450040002</v>
      </c>
      <c r="C14" s="74">
        <v>2021.51654681</v>
      </c>
      <c r="D14" s="74"/>
      <c r="E14" s="74">
        <v>2130.0691000399993</v>
      </c>
      <c r="F14" s="74">
        <v>699.1958045399999</v>
      </c>
      <c r="G14" s="74">
        <v>68.12151700000001</v>
      </c>
      <c r="H14" s="74">
        <v>2528.741172</v>
      </c>
      <c r="I14" s="74">
        <v>1417.8901010000004</v>
      </c>
      <c r="J14" s="74">
        <v>817.0858439</v>
      </c>
      <c r="K14" s="74">
        <v>751.146596</v>
      </c>
      <c r="L14" s="74">
        <f t="shared" si="0"/>
        <v>19395.01313133</v>
      </c>
      <c r="N14" s="15"/>
      <c r="O14" s="16"/>
      <c r="P14" s="16"/>
      <c r="Q14" s="25"/>
      <c r="R14" s="16"/>
      <c r="S14" s="25"/>
      <c r="T14" s="25"/>
      <c r="U14" s="25"/>
      <c r="V14" s="25"/>
      <c r="W14" s="16"/>
    </row>
    <row r="15" spans="1:23" s="5" customFormat="1" ht="14.25">
      <c r="A15" s="38" t="s">
        <v>4</v>
      </c>
      <c r="B15" s="74">
        <v>2157.89134148</v>
      </c>
      <c r="C15" s="74">
        <v>85.03158641</v>
      </c>
      <c r="D15" s="74">
        <v>2086.234</v>
      </c>
      <c r="E15" s="74"/>
      <c r="F15" s="74">
        <v>746.78853506</v>
      </c>
      <c r="G15" s="74">
        <v>1173.527879</v>
      </c>
      <c r="H15" s="74">
        <v>1043.410529</v>
      </c>
      <c r="I15" s="74">
        <v>132.99912199999994</v>
      </c>
      <c r="J15" s="74">
        <v>831.6834157000001</v>
      </c>
      <c r="K15" s="74">
        <v>86.40880800000001</v>
      </c>
      <c r="L15" s="74">
        <f t="shared" si="0"/>
        <v>8343.97521665</v>
      </c>
      <c r="N15" s="15"/>
      <c r="O15" s="16"/>
      <c r="P15" s="22"/>
      <c r="Q15" s="16"/>
      <c r="R15" s="16"/>
      <c r="S15" s="25"/>
      <c r="T15" s="25"/>
      <c r="U15" s="25"/>
      <c r="V15" s="25"/>
      <c r="W15" s="16"/>
    </row>
    <row r="16" spans="1:23" s="5" customFormat="1" ht="14.25">
      <c r="A16" s="42" t="s">
        <v>5</v>
      </c>
      <c r="B16" s="74">
        <v>1022.5760334499998</v>
      </c>
      <c r="C16" s="74">
        <v>245.43714498</v>
      </c>
      <c r="D16" s="74">
        <v>1204.203</v>
      </c>
      <c r="E16" s="74">
        <v>474.62496677</v>
      </c>
      <c r="F16" s="74"/>
      <c r="G16" s="74">
        <v>476.27493699999997</v>
      </c>
      <c r="H16" s="74">
        <v>2326.9020469999996</v>
      </c>
      <c r="I16" s="74">
        <v>14.561814</v>
      </c>
      <c r="J16" s="74">
        <v>376.0759299</v>
      </c>
      <c r="K16" s="74">
        <v>8.032342</v>
      </c>
      <c r="L16" s="74">
        <f t="shared" si="0"/>
        <v>6148.6882151</v>
      </c>
      <c r="N16" s="15"/>
      <c r="O16" s="16"/>
      <c r="P16" s="22"/>
      <c r="Q16" s="25"/>
      <c r="R16" s="16"/>
      <c r="S16" s="25"/>
      <c r="T16" s="25"/>
      <c r="U16" s="25"/>
      <c r="V16" s="25"/>
      <c r="W16" s="16"/>
    </row>
    <row r="17" spans="1:23" s="5" customFormat="1" ht="14.25">
      <c r="A17" s="38" t="s">
        <v>7</v>
      </c>
      <c r="B17" s="74">
        <v>166.61736746999998</v>
      </c>
      <c r="C17" s="74">
        <v>0.64284511</v>
      </c>
      <c r="D17" s="74">
        <v>244.139</v>
      </c>
      <c r="E17" s="74">
        <v>14.611096680000001</v>
      </c>
      <c r="F17" s="74">
        <v>18.25958841</v>
      </c>
      <c r="G17" s="74">
        <v>8.771</v>
      </c>
      <c r="H17" s="74">
        <v>194.36007500000002</v>
      </c>
      <c r="I17" s="74">
        <v>0.17896499999999999</v>
      </c>
      <c r="J17" s="74">
        <v>11.4786808</v>
      </c>
      <c r="K17" s="74">
        <v>1.9050909999999999</v>
      </c>
      <c r="L17" s="74">
        <f t="shared" si="0"/>
        <v>660.9637094699999</v>
      </c>
      <c r="N17" s="15"/>
      <c r="O17" s="16"/>
      <c r="P17" s="22"/>
      <c r="Q17" s="25"/>
      <c r="R17" s="16"/>
      <c r="S17" s="25"/>
      <c r="T17" s="25"/>
      <c r="U17" s="25"/>
      <c r="V17" s="25"/>
      <c r="W17" s="16"/>
    </row>
    <row r="18" spans="1:23" s="5" customFormat="1" ht="14.25">
      <c r="A18" s="38" t="s">
        <v>16</v>
      </c>
      <c r="B18" s="74">
        <v>161.60841197999997</v>
      </c>
      <c r="C18" s="74">
        <v>72.66919100999999</v>
      </c>
      <c r="D18" s="74">
        <v>435.762</v>
      </c>
      <c r="E18" s="74">
        <v>267.29745948000004</v>
      </c>
      <c r="F18" s="74">
        <v>999.87007562</v>
      </c>
      <c r="G18" s="74"/>
      <c r="H18" s="74">
        <v>474.13203999999996</v>
      </c>
      <c r="I18" s="74">
        <v>4.971090000000001</v>
      </c>
      <c r="J18" s="74">
        <v>528.8863476</v>
      </c>
      <c r="K18" s="74">
        <v>5.951788</v>
      </c>
      <c r="L18" s="74">
        <f t="shared" si="0"/>
        <v>2951.14840369</v>
      </c>
      <c r="N18" s="15"/>
      <c r="O18" s="16"/>
      <c r="P18" s="22"/>
      <c r="Q18" s="25"/>
      <c r="R18" s="16"/>
      <c r="S18" s="16"/>
      <c r="T18" s="25"/>
      <c r="U18" s="25"/>
      <c r="V18" s="25"/>
      <c r="W18" s="16"/>
    </row>
    <row r="19" spans="1:23" s="5" customFormat="1" ht="14.25">
      <c r="A19" s="38" t="s">
        <v>8</v>
      </c>
      <c r="B19" s="74">
        <v>528.0037284499999</v>
      </c>
      <c r="C19" s="74">
        <v>9.688028039999999</v>
      </c>
      <c r="D19" s="74">
        <v>1833.911</v>
      </c>
      <c r="E19" s="74">
        <v>710.08365107</v>
      </c>
      <c r="F19" s="74">
        <v>440.10600042</v>
      </c>
      <c r="G19" s="74">
        <v>47.100739000000004</v>
      </c>
      <c r="H19" s="74"/>
      <c r="I19" s="74">
        <v>164.60672400000004</v>
      </c>
      <c r="J19" s="74">
        <v>225.0170024</v>
      </c>
      <c r="K19" s="74">
        <v>61.724289</v>
      </c>
      <c r="L19" s="74">
        <f t="shared" si="0"/>
        <v>4020.24116238</v>
      </c>
      <c r="N19" s="15"/>
      <c r="O19" s="16"/>
      <c r="P19" s="22"/>
      <c r="Q19" s="25"/>
      <c r="R19" s="16"/>
      <c r="S19" s="25"/>
      <c r="T19" s="16"/>
      <c r="U19" s="25"/>
      <c r="V19" s="25"/>
      <c r="W19" s="16"/>
    </row>
    <row r="20" spans="1:23" s="5" customFormat="1" ht="14.25">
      <c r="A20" s="75" t="s">
        <v>64</v>
      </c>
      <c r="B20" s="74">
        <v>56.40613939</v>
      </c>
      <c r="C20" s="74">
        <v>19.46438959</v>
      </c>
      <c r="D20" s="74">
        <v>1847.879</v>
      </c>
      <c r="E20" s="74">
        <v>70.65995833999999</v>
      </c>
      <c r="F20" s="74">
        <v>1733.08768476</v>
      </c>
      <c r="G20" s="74">
        <v>211.666</v>
      </c>
      <c r="H20" s="74">
        <v>523.212026</v>
      </c>
      <c r="I20" s="74">
        <v>1.155047</v>
      </c>
      <c r="J20" s="74">
        <v>286.2271505</v>
      </c>
      <c r="K20" s="74">
        <v>3.023808</v>
      </c>
      <c r="L20" s="74">
        <f t="shared" si="0"/>
        <v>4752.78120358</v>
      </c>
      <c r="N20" s="15"/>
      <c r="O20" s="16"/>
      <c r="P20" s="22"/>
      <c r="Q20" s="25"/>
      <c r="R20" s="16"/>
      <c r="S20" s="25"/>
      <c r="T20" s="16"/>
      <c r="U20" s="25"/>
      <c r="V20" s="25"/>
      <c r="W20" s="16"/>
    </row>
    <row r="21" spans="1:23" s="5" customFormat="1" ht="14.25">
      <c r="A21" s="38" t="s">
        <v>9</v>
      </c>
      <c r="B21" s="74">
        <v>662.6258542400001</v>
      </c>
      <c r="C21" s="74">
        <v>13.18798402</v>
      </c>
      <c r="D21" s="74">
        <v>1518.754</v>
      </c>
      <c r="E21" s="74">
        <v>66.63680111999999</v>
      </c>
      <c r="F21" s="74">
        <v>7.91297127</v>
      </c>
      <c r="G21" s="74">
        <v>1.628</v>
      </c>
      <c r="H21" s="74">
        <v>63.58869</v>
      </c>
      <c r="I21" s="74"/>
      <c r="J21" s="74">
        <v>4.128528599999999</v>
      </c>
      <c r="K21" s="74">
        <v>70.636407</v>
      </c>
      <c r="L21" s="74">
        <f t="shared" si="0"/>
        <v>2409.0992362500006</v>
      </c>
      <c r="N21" s="15"/>
      <c r="O21" s="16"/>
      <c r="P21" s="22"/>
      <c r="Q21" s="25"/>
      <c r="R21" s="16"/>
      <c r="S21" s="25"/>
      <c r="T21" s="25"/>
      <c r="U21" s="16"/>
      <c r="V21" s="25"/>
      <c r="W21" s="16"/>
    </row>
    <row r="22" spans="1:23" s="5" customFormat="1" ht="14.25">
      <c r="A22" s="38" t="s">
        <v>10</v>
      </c>
      <c r="B22" s="74">
        <v>747.6209679499999</v>
      </c>
      <c r="C22" s="74">
        <v>276.07674546</v>
      </c>
      <c r="D22" s="74">
        <v>1010.728</v>
      </c>
      <c r="E22" s="74">
        <v>809.3419457800003</v>
      </c>
      <c r="F22" s="74">
        <v>648.8693131499999</v>
      </c>
      <c r="G22" s="74">
        <v>978.7755729999999</v>
      </c>
      <c r="H22" s="74">
        <v>931.4170330000001</v>
      </c>
      <c r="I22" s="74">
        <v>58.43276700000002</v>
      </c>
      <c r="J22" s="74"/>
      <c r="K22" s="74">
        <v>57.923754</v>
      </c>
      <c r="L22" s="74">
        <f t="shared" si="0"/>
        <v>5519.18609934</v>
      </c>
      <c r="N22" s="15"/>
      <c r="O22" s="16"/>
      <c r="P22" s="22"/>
      <c r="Q22" s="25"/>
      <c r="R22" s="16"/>
      <c r="S22" s="25"/>
      <c r="T22" s="25"/>
      <c r="U22" s="16"/>
      <c r="V22" s="16"/>
      <c r="W22" s="16"/>
    </row>
    <row r="23" spans="1:23" s="5" customFormat="1" ht="14.25">
      <c r="A23" s="38" t="s">
        <v>11</v>
      </c>
      <c r="B23" s="74">
        <v>967.0625556000001</v>
      </c>
      <c r="C23" s="74">
        <v>3.3261801799999997</v>
      </c>
      <c r="D23" s="74">
        <v>863.514</v>
      </c>
      <c r="E23" s="74">
        <v>98.24936964999996</v>
      </c>
      <c r="F23" s="74">
        <v>8.4589875</v>
      </c>
      <c r="G23" s="74">
        <v>9.361</v>
      </c>
      <c r="H23" s="74">
        <v>149.667557</v>
      </c>
      <c r="I23" s="74">
        <v>307.79779999999977</v>
      </c>
      <c r="J23" s="74">
        <v>19.0275518</v>
      </c>
      <c r="K23" s="74"/>
      <c r="L23" s="74">
        <f t="shared" si="0"/>
        <v>2426.4650017299996</v>
      </c>
      <c r="N23" s="15"/>
      <c r="O23" s="16"/>
      <c r="P23" s="22"/>
      <c r="Q23" s="25"/>
      <c r="R23" s="16"/>
      <c r="S23" s="25"/>
      <c r="T23" s="25"/>
      <c r="U23" s="16"/>
      <c r="V23" s="25"/>
      <c r="W23" s="16"/>
    </row>
    <row r="24" spans="1:23" s="5" customFormat="1" ht="14.25">
      <c r="A24" s="38" t="s">
        <v>12</v>
      </c>
      <c r="B24" s="74">
        <v>953.66187844</v>
      </c>
      <c r="C24" s="74">
        <v>108.01566502</v>
      </c>
      <c r="D24" s="74">
        <v>1969.425</v>
      </c>
      <c r="E24" s="74">
        <v>257.39919369</v>
      </c>
      <c r="F24" s="74">
        <v>1175.24445913</v>
      </c>
      <c r="G24" s="74">
        <v>253.45836699999998</v>
      </c>
      <c r="H24" s="74">
        <v>1067.212974</v>
      </c>
      <c r="I24" s="74">
        <v>23.001866</v>
      </c>
      <c r="J24" s="74">
        <v>352.9960431</v>
      </c>
      <c r="K24" s="74">
        <v>175.779325</v>
      </c>
      <c r="L24" s="74">
        <f t="shared" si="0"/>
        <v>6336.19477138</v>
      </c>
      <c r="M24" s="15"/>
      <c r="N24" s="15"/>
      <c r="O24" s="16"/>
      <c r="P24" s="26"/>
      <c r="Q24" s="25"/>
      <c r="R24" s="16"/>
      <c r="S24" s="25"/>
      <c r="T24" s="25"/>
      <c r="U24" s="16"/>
      <c r="V24" s="25"/>
      <c r="W24" s="16"/>
    </row>
    <row r="25" spans="1:14" s="6" customFormat="1" ht="15" customHeight="1">
      <c r="A25" s="46" t="s">
        <v>29</v>
      </c>
      <c r="B25" s="60">
        <f aca="true" t="shared" si="1" ref="B25:K25">SUM(B12:B24)</f>
        <v>16779.973250940002</v>
      </c>
      <c r="C25" s="60">
        <f t="shared" si="1"/>
        <v>4015.1678031099996</v>
      </c>
      <c r="D25" s="60">
        <f t="shared" si="1"/>
        <v>23053.248</v>
      </c>
      <c r="E25" s="60">
        <f t="shared" si="1"/>
        <v>5711.11488854</v>
      </c>
      <c r="F25" s="60">
        <f t="shared" si="1"/>
        <v>6836.93223922</v>
      </c>
      <c r="G25" s="60">
        <f t="shared" si="1"/>
        <v>3293.26424</v>
      </c>
      <c r="H25" s="60">
        <f t="shared" si="1"/>
        <v>10297.382098</v>
      </c>
      <c r="I25" s="60">
        <f t="shared" si="1"/>
        <v>2750.1001390000015</v>
      </c>
      <c r="J25" s="60">
        <f t="shared" si="1"/>
        <v>3797.6197027999997</v>
      </c>
      <c r="K25" s="60">
        <f t="shared" si="1"/>
        <v>1470.1955389999998</v>
      </c>
      <c r="L25" s="60">
        <f>SUM(B25:K25)</f>
        <v>78004.99790060999</v>
      </c>
      <c r="M25" s="20"/>
      <c r="N25" s="20"/>
    </row>
    <row r="26" spans="1:12" ht="12.75">
      <c r="A26" s="3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5">
      <c r="A27" s="56"/>
      <c r="B27" s="56" t="str">
        <f>LEFT(A4,LEN(A4)-5)</f>
        <v>Enero-junio 2012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9" customHeight="1">
      <c r="A28" s="58"/>
      <c r="B28" s="30"/>
      <c r="C28" s="30"/>
      <c r="D28" s="57"/>
      <c r="E28" s="57"/>
      <c r="F28" s="57"/>
      <c r="G28" s="57"/>
      <c r="H28" s="57"/>
      <c r="I28" s="57"/>
      <c r="J28" s="57"/>
      <c r="K28" s="57"/>
      <c r="L28" s="30"/>
    </row>
    <row r="29" spans="1:23" ht="14.25" customHeight="1">
      <c r="A29" s="38" t="s">
        <v>1</v>
      </c>
      <c r="B29" s="74"/>
      <c r="C29" s="74">
        <v>820.2557924600001</v>
      </c>
      <c r="D29" s="74">
        <v>8836.805</v>
      </c>
      <c r="E29" s="74">
        <v>574.66671011</v>
      </c>
      <c r="F29" s="74">
        <v>113.42445194</v>
      </c>
      <c r="G29" s="74">
        <v>46.64872499999999</v>
      </c>
      <c r="H29" s="74">
        <v>947.490256</v>
      </c>
      <c r="I29" s="74">
        <v>284.8789899999999</v>
      </c>
      <c r="J29" s="74">
        <v>94.1176708</v>
      </c>
      <c r="K29" s="74">
        <v>246.67362100000003</v>
      </c>
      <c r="L29" s="74">
        <f>SUM(B29:K29)</f>
        <v>11964.961217309998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4.25" customHeight="1">
      <c r="A30" s="38" t="s">
        <v>2</v>
      </c>
      <c r="B30" s="74">
        <v>464.92122865000005</v>
      </c>
      <c r="C30" s="74"/>
      <c r="D30" s="74">
        <v>723.523</v>
      </c>
      <c r="E30" s="74">
        <v>202.3645520899999</v>
      </c>
      <c r="F30" s="74">
        <v>52.07943322</v>
      </c>
      <c r="G30" s="74">
        <v>10.575857</v>
      </c>
      <c r="H30" s="74">
        <v>85.265875</v>
      </c>
      <c r="I30" s="74">
        <v>32.84681300000001</v>
      </c>
      <c r="J30" s="74">
        <v>262.47315649999996</v>
      </c>
      <c r="K30" s="74">
        <v>9.693911</v>
      </c>
      <c r="L30" s="74">
        <f aca="true" t="shared" si="2" ref="L30:L42">SUM(B30:K30)</f>
        <v>1843.7438264600003</v>
      </c>
      <c r="M30" s="2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4.25" customHeight="1">
      <c r="A31" s="38" t="s">
        <v>3</v>
      </c>
      <c r="B31" s="74">
        <v>7301.946991100001</v>
      </c>
      <c r="C31" s="74">
        <v>1771.13406975</v>
      </c>
      <c r="D31" s="74"/>
      <c r="E31" s="74">
        <v>2253.54173652</v>
      </c>
      <c r="F31" s="74">
        <v>691.68520293</v>
      </c>
      <c r="G31" s="74">
        <v>84.394727</v>
      </c>
      <c r="H31" s="74">
        <v>3197.065759</v>
      </c>
      <c r="I31" s="74">
        <v>1318.3505230000012</v>
      </c>
      <c r="J31" s="74">
        <v>542.8219552</v>
      </c>
      <c r="K31" s="74">
        <v>758.166163</v>
      </c>
      <c r="L31" s="74">
        <f t="shared" si="2"/>
        <v>17919.107127500007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4.25" customHeight="1">
      <c r="A32" s="38" t="s">
        <v>4</v>
      </c>
      <c r="B32" s="74">
        <v>2419.18620716</v>
      </c>
      <c r="C32" s="74">
        <v>113.71469863</v>
      </c>
      <c r="D32" s="74">
        <v>2181.715</v>
      </c>
      <c r="E32" s="74"/>
      <c r="F32" s="74">
        <v>1129.86876248</v>
      </c>
      <c r="G32" s="74">
        <v>958.4255560000001</v>
      </c>
      <c r="H32" s="74">
        <v>1093.0837720000002</v>
      </c>
      <c r="I32" s="74">
        <v>63.046952000000005</v>
      </c>
      <c r="J32" s="74">
        <v>1149.2263937000002</v>
      </c>
      <c r="K32" s="74">
        <v>94.818053</v>
      </c>
      <c r="L32" s="74">
        <f t="shared" si="2"/>
        <v>9203.085394970001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4.25" customHeight="1">
      <c r="A33" s="42" t="s">
        <v>5</v>
      </c>
      <c r="B33" s="74">
        <v>1110.11395548</v>
      </c>
      <c r="C33" s="74">
        <v>186.57150422</v>
      </c>
      <c r="D33" s="74">
        <v>1337.366</v>
      </c>
      <c r="E33" s="74">
        <v>495.25694005999986</v>
      </c>
      <c r="F33" s="74"/>
      <c r="G33" s="74">
        <v>484.251156</v>
      </c>
      <c r="H33" s="74">
        <v>2988.483228</v>
      </c>
      <c r="I33" s="74">
        <v>9.803728</v>
      </c>
      <c r="J33" s="74">
        <v>457.4154679</v>
      </c>
      <c r="K33" s="74">
        <v>23.987466</v>
      </c>
      <c r="L33" s="74">
        <f t="shared" si="2"/>
        <v>7093.24944566</v>
      </c>
      <c r="M33" s="2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4.25" customHeight="1">
      <c r="A34" s="38" t="s">
        <v>7</v>
      </c>
      <c r="B34" s="74">
        <v>64.63481394</v>
      </c>
      <c r="C34" s="74">
        <v>0.19804125</v>
      </c>
      <c r="D34" s="74">
        <v>288.054</v>
      </c>
      <c r="E34" s="74">
        <v>13.622127030000003</v>
      </c>
      <c r="F34" s="74">
        <v>13.72812926</v>
      </c>
      <c r="G34" s="74">
        <v>8.842</v>
      </c>
      <c r="H34" s="74">
        <v>190.301435</v>
      </c>
      <c r="I34" s="74">
        <v>0.407387</v>
      </c>
      <c r="J34" s="74">
        <v>9.3279344</v>
      </c>
      <c r="K34" s="74">
        <v>40.030674</v>
      </c>
      <c r="L34" s="74">
        <f t="shared" si="2"/>
        <v>629.14654188</v>
      </c>
      <c r="M34" s="2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4.25" customHeight="1">
      <c r="A35" s="38" t="s">
        <v>16</v>
      </c>
      <c r="B35" s="74">
        <v>258.20988518</v>
      </c>
      <c r="C35" s="74">
        <v>93.92159317</v>
      </c>
      <c r="D35" s="74">
        <v>475.263</v>
      </c>
      <c r="E35" s="74">
        <v>265.73990189</v>
      </c>
      <c r="F35" s="74">
        <v>943.4147783999999</v>
      </c>
      <c r="G35" s="74"/>
      <c r="H35" s="74">
        <v>443.98024200000003</v>
      </c>
      <c r="I35" s="74">
        <v>2.3847199999999997</v>
      </c>
      <c r="J35" s="74">
        <v>417.161386</v>
      </c>
      <c r="K35" s="74">
        <v>4.742988</v>
      </c>
      <c r="L35" s="74">
        <f t="shared" si="2"/>
        <v>2904.8184946399997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4.25" customHeight="1">
      <c r="A36" s="38" t="s">
        <v>8</v>
      </c>
      <c r="B36" s="74">
        <v>442.59045939</v>
      </c>
      <c r="C36" s="74">
        <v>21.84751815</v>
      </c>
      <c r="D36" s="74">
        <v>2033.584</v>
      </c>
      <c r="E36" s="74">
        <v>690.6348125300002</v>
      </c>
      <c r="F36" s="74">
        <v>371.2949189700001</v>
      </c>
      <c r="G36" s="74">
        <v>47.359776000000004</v>
      </c>
      <c r="H36" s="74"/>
      <c r="I36" s="74">
        <v>82.675343</v>
      </c>
      <c r="J36" s="74">
        <v>218.0089429</v>
      </c>
      <c r="K36" s="74">
        <v>66.469947</v>
      </c>
      <c r="L36" s="74">
        <f t="shared" si="2"/>
        <v>3974.46571794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4.25" customHeight="1">
      <c r="A37" s="75" t="s">
        <v>64</v>
      </c>
      <c r="B37" s="74">
        <v>77.46153912</v>
      </c>
      <c r="C37" s="74">
        <v>16.27132295</v>
      </c>
      <c r="D37" s="74">
        <v>170.14</v>
      </c>
      <c r="E37" s="74">
        <v>73.02882613000001</v>
      </c>
      <c r="F37" s="74">
        <v>1128.94704539</v>
      </c>
      <c r="G37" s="74">
        <v>713.968</v>
      </c>
      <c r="H37" s="74">
        <v>567.527693</v>
      </c>
      <c r="I37" s="74">
        <v>3.550214</v>
      </c>
      <c r="J37" s="74">
        <v>210.6875766</v>
      </c>
      <c r="K37" s="74">
        <v>8.029144</v>
      </c>
      <c r="L37" s="74">
        <f t="shared" si="2"/>
        <v>2969.61136119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4.25" customHeight="1">
      <c r="A38" s="38" t="s">
        <v>9</v>
      </c>
      <c r="B38" s="74">
        <v>620.80930061</v>
      </c>
      <c r="C38" s="74">
        <v>12.98540479</v>
      </c>
      <c r="D38" s="74">
        <v>1230.896</v>
      </c>
      <c r="E38" s="74">
        <v>64.63361397</v>
      </c>
      <c r="F38" s="74">
        <v>6.6867849900000005</v>
      </c>
      <c r="G38" s="74">
        <v>1.58</v>
      </c>
      <c r="H38" s="74">
        <v>54.22098200000001</v>
      </c>
      <c r="I38" s="74"/>
      <c r="J38" s="74">
        <v>5.6128485999999995</v>
      </c>
      <c r="K38" s="74">
        <v>79.745044</v>
      </c>
      <c r="L38" s="74">
        <f t="shared" si="2"/>
        <v>2077.1699789599998</v>
      </c>
      <c r="M38" s="2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4.25" customHeight="1">
      <c r="A39" s="38" t="s">
        <v>10</v>
      </c>
      <c r="B39" s="74">
        <v>943.41085532</v>
      </c>
      <c r="C39" s="74">
        <v>261.19247373</v>
      </c>
      <c r="D39" s="74">
        <v>1138.21</v>
      </c>
      <c r="E39" s="74">
        <v>800.84413824</v>
      </c>
      <c r="F39" s="74">
        <v>735.0305212899999</v>
      </c>
      <c r="G39" s="74">
        <v>915.8368479999999</v>
      </c>
      <c r="H39" s="74">
        <v>801.543047</v>
      </c>
      <c r="I39" s="74">
        <v>53.85407399999998</v>
      </c>
      <c r="J39" s="74"/>
      <c r="K39" s="74">
        <v>56.32317</v>
      </c>
      <c r="L39" s="74">
        <f t="shared" si="2"/>
        <v>5706.2451275799995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4.25" customHeight="1">
      <c r="A40" s="38" t="s">
        <v>11</v>
      </c>
      <c r="B40" s="74">
        <v>974.4716190100002</v>
      </c>
      <c r="C40" s="74">
        <v>2.8046049400000004</v>
      </c>
      <c r="D40" s="74">
        <v>1035.885</v>
      </c>
      <c r="E40" s="74">
        <v>81.67353754</v>
      </c>
      <c r="F40" s="74">
        <v>7.53837763</v>
      </c>
      <c r="G40" s="74">
        <v>6.314</v>
      </c>
      <c r="H40" s="74">
        <v>140.08402600000002</v>
      </c>
      <c r="I40" s="74">
        <v>42.143533</v>
      </c>
      <c r="J40" s="74">
        <v>16.1534264</v>
      </c>
      <c r="K40" s="74"/>
      <c r="L40" s="74">
        <f t="shared" si="2"/>
        <v>2307.06812452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4.25" customHeight="1">
      <c r="A41" s="38" t="s">
        <v>12</v>
      </c>
      <c r="B41" s="74">
        <v>1063.6190441699998</v>
      </c>
      <c r="C41" s="74">
        <v>131.03468771</v>
      </c>
      <c r="D41" s="74">
        <v>2352.369</v>
      </c>
      <c r="E41" s="74">
        <v>336.70343768999993</v>
      </c>
      <c r="F41" s="74">
        <v>1228.19022262</v>
      </c>
      <c r="G41" s="74">
        <v>439.839538</v>
      </c>
      <c r="H41" s="74">
        <v>1034.999659</v>
      </c>
      <c r="I41" s="74">
        <v>31.992772999999996</v>
      </c>
      <c r="J41" s="74">
        <v>626.0183047</v>
      </c>
      <c r="K41" s="74">
        <v>212.036098</v>
      </c>
      <c r="L41" s="74">
        <f t="shared" si="2"/>
        <v>7456.80276489</v>
      </c>
      <c r="M41" s="2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13" s="3" customFormat="1" ht="15" customHeight="1">
      <c r="A42" s="46" t="s">
        <v>29</v>
      </c>
      <c r="B42" s="60">
        <f>SUM(B29:B41)</f>
        <v>15741.37589913</v>
      </c>
      <c r="C42" s="60">
        <f aca="true" t="shared" si="3" ref="C42:K42">SUM(C29:C41)</f>
        <v>3431.93171175</v>
      </c>
      <c r="D42" s="60">
        <f t="shared" si="3"/>
        <v>21803.809999999998</v>
      </c>
      <c r="E42" s="60">
        <f t="shared" si="3"/>
        <v>5852.710333800001</v>
      </c>
      <c r="F42" s="60">
        <f t="shared" si="3"/>
        <v>6421.888629120001</v>
      </c>
      <c r="G42" s="60">
        <f t="shared" si="3"/>
        <v>3718.036183</v>
      </c>
      <c r="H42" s="60">
        <f t="shared" si="3"/>
        <v>11544.045974</v>
      </c>
      <c r="I42" s="60">
        <f>SUM(I29:I41)</f>
        <v>1925.935050000001</v>
      </c>
      <c r="J42" s="60">
        <f t="shared" si="3"/>
        <v>4009.0250636999995</v>
      </c>
      <c r="K42" s="60">
        <f t="shared" si="3"/>
        <v>1600.7162790000002</v>
      </c>
      <c r="L42" s="60">
        <f t="shared" si="2"/>
        <v>76049.47512350001</v>
      </c>
      <c r="M42" s="9"/>
    </row>
    <row r="43" spans="1:12" ht="9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5">
      <c r="A44" s="56"/>
      <c r="B44" s="56" t="str">
        <f>+CONCATENATE("Crecimiento ",RIGHT(A4,4),"/",RIGHT(B27,4))</f>
        <v>Crecimiento 2013/2012</v>
      </c>
      <c r="C44" s="56"/>
      <c r="D44" s="57"/>
      <c r="E44" s="57"/>
      <c r="F44" s="57"/>
      <c r="G44" s="57"/>
      <c r="H44" s="57"/>
      <c r="I44" s="57"/>
      <c r="J44" s="57"/>
      <c r="K44" s="57"/>
      <c r="L44" s="57"/>
    </row>
    <row r="45" spans="1:12" ht="9" customHeight="1">
      <c r="A45" s="58"/>
      <c r="B45" s="30"/>
      <c r="C45" s="30"/>
      <c r="D45" s="57"/>
      <c r="E45" s="57"/>
      <c r="F45" s="57"/>
      <c r="G45" s="57"/>
      <c r="H45" s="57"/>
      <c r="I45" s="57"/>
      <c r="J45" s="57"/>
      <c r="K45" s="57"/>
      <c r="L45" s="30"/>
    </row>
    <row r="46" spans="1:18" ht="14.25" customHeight="1">
      <c r="A46" s="38" t="s">
        <v>1</v>
      </c>
      <c r="B46" s="61"/>
      <c r="C46" s="61">
        <f aca="true" t="shared" si="4" ref="C46:L46">+(C12/C29-1)*100</f>
        <v>41.432892902926135</v>
      </c>
      <c r="D46" s="61">
        <f t="shared" si="4"/>
        <v>5.481313664836995</v>
      </c>
      <c r="E46" s="61">
        <f t="shared" si="4"/>
        <v>-1.4456123147293276</v>
      </c>
      <c r="F46" s="61">
        <f>+(F12/F29-1)*100</f>
        <v>153.7802172870697</v>
      </c>
      <c r="G46" s="61">
        <f t="shared" si="4"/>
        <v>17.17875033026093</v>
      </c>
      <c r="H46" s="61">
        <f aca="true" t="shared" si="5" ref="H46:J52">(H12/H29-1)*100</f>
        <v>-4.659450450327373</v>
      </c>
      <c r="I46" s="61">
        <f t="shared" si="5"/>
        <v>106.18928794994686</v>
      </c>
      <c r="J46" s="61">
        <f t="shared" si="5"/>
        <v>-14.274772405438663</v>
      </c>
      <c r="K46" s="61">
        <f aca="true" t="shared" si="6" ref="K46:K56">+(K12/K29-1)*100</f>
        <v>-4.195258073420027</v>
      </c>
      <c r="L46" s="61">
        <f t="shared" si="4"/>
        <v>10.304577835624574</v>
      </c>
      <c r="M46" s="15"/>
      <c r="O46" s="27"/>
      <c r="P46" s="27"/>
      <c r="R46" s="15"/>
    </row>
    <row r="47" spans="1:18" ht="14.25" customHeight="1">
      <c r="A47" s="38" t="s">
        <v>2</v>
      </c>
      <c r="B47" s="61">
        <f aca="true" t="shared" si="7" ref="B47:B59">+(B13/B30-1)*100</f>
        <v>-15.114110062050845</v>
      </c>
      <c r="C47" s="61"/>
      <c r="D47" s="61">
        <f>+(D13/D30-1)*100</f>
        <v>-0.8295520667622291</v>
      </c>
      <c r="E47" s="61">
        <f>+(E13/E30-1)*100</f>
        <v>21.455109603726697</v>
      </c>
      <c r="F47" s="61">
        <f>+(F13/F30-1)*100</f>
        <v>36.88704803842333</v>
      </c>
      <c r="G47" s="61">
        <f>+(G13/G30-1)*100</f>
        <v>-6.231381532484792</v>
      </c>
      <c r="H47" s="61">
        <f t="shared" si="5"/>
        <v>7.188881835787186</v>
      </c>
      <c r="I47" s="61">
        <f t="shared" si="5"/>
        <v>12.993860317590023</v>
      </c>
      <c r="J47" s="61">
        <f t="shared" si="5"/>
        <v>0.707677891624714</v>
      </c>
      <c r="K47" s="61">
        <f t="shared" si="6"/>
        <v>16.963163783946445</v>
      </c>
      <c r="L47" s="61">
        <f aca="true" t="shared" si="8" ref="L47:L59">+(L13/L30-1)*100</f>
        <v>-0.021805399114060986</v>
      </c>
      <c r="M47" s="15"/>
      <c r="O47" s="27"/>
      <c r="P47" s="27"/>
      <c r="R47" s="15"/>
    </row>
    <row r="48" spans="1:18" ht="14.25" customHeight="1">
      <c r="A48" s="38" t="s">
        <v>3</v>
      </c>
      <c r="B48" s="61">
        <f t="shared" si="7"/>
        <v>22.72406881291309</v>
      </c>
      <c r="C48" s="61">
        <f aca="true" t="shared" si="9" ref="C48:C59">+(C14/C31-1)*100</f>
        <v>14.136844936608451</v>
      </c>
      <c r="D48" s="61"/>
      <c r="E48" s="61">
        <f>+(E14/E31-1)*100</f>
        <v>-5.479048134722886</v>
      </c>
      <c r="F48" s="61">
        <f>+(F14/F31-1)*100</f>
        <v>1.085841012383204</v>
      </c>
      <c r="G48" s="61">
        <f>+(G14/G31-1)*100</f>
        <v>-19.28225918664325</v>
      </c>
      <c r="H48" s="61">
        <f t="shared" si="5"/>
        <v>-20.90431155876641</v>
      </c>
      <c r="I48" s="61">
        <f t="shared" si="5"/>
        <v>7.550312019711547</v>
      </c>
      <c r="J48" s="61">
        <f t="shared" si="5"/>
        <v>50.5255703223995</v>
      </c>
      <c r="K48" s="61">
        <f t="shared" si="6"/>
        <v>-0.9258612877451666</v>
      </c>
      <c r="L48" s="61">
        <f t="shared" si="8"/>
        <v>8.23649299782887</v>
      </c>
      <c r="M48" s="15"/>
      <c r="O48" s="27"/>
      <c r="P48" s="27"/>
      <c r="R48" s="15"/>
    </row>
    <row r="49" spans="1:18" ht="14.25" customHeight="1">
      <c r="A49" s="38" t="s">
        <v>4</v>
      </c>
      <c r="B49" s="61">
        <f t="shared" si="7"/>
        <v>-10.80094061823983</v>
      </c>
      <c r="C49" s="61">
        <f t="shared" si="9"/>
        <v>-25.2237508128372</v>
      </c>
      <c r="D49" s="61">
        <f aca="true" t="shared" si="10" ref="D49:D59">+(D15/D32-1)*100</f>
        <v>-4.376419468170689</v>
      </c>
      <c r="E49" s="61"/>
      <c r="F49" s="61">
        <f>+(F15/F32-1)*100</f>
        <v>-33.90484276945226</v>
      </c>
      <c r="G49" s="61">
        <f>+(G15/G32-1)*100</f>
        <v>22.443300019850444</v>
      </c>
      <c r="H49" s="61">
        <f t="shared" si="5"/>
        <v>-4.544321695409836</v>
      </c>
      <c r="I49" s="61">
        <f t="shared" si="5"/>
        <v>110.95250092343866</v>
      </c>
      <c r="J49" s="61">
        <f t="shared" si="5"/>
        <v>-27.631020288148132</v>
      </c>
      <c r="K49" s="61">
        <f t="shared" si="6"/>
        <v>-8.868822691391898</v>
      </c>
      <c r="L49" s="61">
        <f t="shared" si="8"/>
        <v>-9.335023434527212</v>
      </c>
      <c r="M49" s="4"/>
      <c r="O49" s="27"/>
      <c r="P49" s="27"/>
      <c r="R49" s="15"/>
    </row>
    <row r="50" spans="1:18" ht="14.25" customHeight="1">
      <c r="A50" s="42" t="s">
        <v>5</v>
      </c>
      <c r="B50" s="61">
        <f t="shared" si="7"/>
        <v>-7.885489737145923</v>
      </c>
      <c r="C50" s="61">
        <f t="shared" si="9"/>
        <v>31.551249482657994</v>
      </c>
      <c r="D50" s="61">
        <f t="shared" si="10"/>
        <v>-9.957109721646884</v>
      </c>
      <c r="E50" s="61">
        <f aca="true" t="shared" si="11" ref="E50:E59">+(E16/E33-1)*100</f>
        <v>-4.165913008205457</v>
      </c>
      <c r="F50" s="61"/>
      <c r="G50" s="61">
        <f>+(G16/G33-1)*100</f>
        <v>-1.6471244107881922</v>
      </c>
      <c r="H50" s="61">
        <f t="shared" si="5"/>
        <v>-22.137690946412114</v>
      </c>
      <c r="I50" s="61">
        <f t="shared" si="5"/>
        <v>48.53343544414941</v>
      </c>
      <c r="J50" s="61">
        <f t="shared" si="5"/>
        <v>-17.78241963994589</v>
      </c>
      <c r="K50" s="61">
        <f t="shared" si="6"/>
        <v>-66.51442048943395</v>
      </c>
      <c r="L50" s="61">
        <f t="shared" si="8"/>
        <v>-13.316340244285774</v>
      </c>
      <c r="M50" s="4"/>
      <c r="O50" s="27"/>
      <c r="P50" s="27"/>
      <c r="R50" s="15"/>
    </row>
    <row r="51" spans="1:18" ht="14.25" customHeight="1">
      <c r="A51" s="38" t="s">
        <v>7</v>
      </c>
      <c r="B51" s="61">
        <f t="shared" si="7"/>
        <v>157.7826983839848</v>
      </c>
      <c r="C51" s="61">
        <f t="shared" si="9"/>
        <v>224.6016221368023</v>
      </c>
      <c r="D51" s="61">
        <f t="shared" si="10"/>
        <v>-15.245405375380994</v>
      </c>
      <c r="E51" s="61">
        <f t="shared" si="11"/>
        <v>7.260023693964901</v>
      </c>
      <c r="F51" s="61">
        <f aca="true" t="shared" si="12" ref="F51:F59">+(F17/F34-1)*100</f>
        <v>33.00856995281527</v>
      </c>
      <c r="G51" s="61">
        <f>+(G17/G34-1)*100</f>
        <v>-0.8029857498303539</v>
      </c>
      <c r="H51" s="61">
        <f t="shared" si="5"/>
        <v>2.132742719465064</v>
      </c>
      <c r="I51" s="61">
        <f t="shared" si="5"/>
        <v>-56.07002678043237</v>
      </c>
      <c r="J51" s="61">
        <f t="shared" si="5"/>
        <v>23.057048943225844</v>
      </c>
      <c r="K51" s="61">
        <f t="shared" si="6"/>
        <v>-95.24092199896509</v>
      </c>
      <c r="L51" s="61">
        <f t="shared" si="8"/>
        <v>5.0571950208809335</v>
      </c>
      <c r="M51" s="4"/>
      <c r="R51" s="15"/>
    </row>
    <row r="52" spans="1:18" ht="14.25" customHeight="1">
      <c r="A52" s="38" t="s">
        <v>16</v>
      </c>
      <c r="B52" s="61">
        <f t="shared" si="7"/>
        <v>-37.41199649760056</v>
      </c>
      <c r="C52" s="61">
        <f t="shared" si="9"/>
        <v>-22.6278126708655</v>
      </c>
      <c r="D52" s="61">
        <f t="shared" si="10"/>
        <v>-8.311398110099033</v>
      </c>
      <c r="E52" s="61">
        <f t="shared" si="11"/>
        <v>0.5861210826535013</v>
      </c>
      <c r="F52" s="61">
        <f t="shared" si="12"/>
        <v>5.984143826509314</v>
      </c>
      <c r="G52" s="61"/>
      <c r="H52" s="61">
        <f t="shared" si="5"/>
        <v>6.7912477060183996</v>
      </c>
      <c r="I52" s="61">
        <f t="shared" si="5"/>
        <v>108.45591935321552</v>
      </c>
      <c r="J52" s="61">
        <f t="shared" si="5"/>
        <v>26.78219158088617</v>
      </c>
      <c r="K52" s="61">
        <f t="shared" si="6"/>
        <v>25.486043818791003</v>
      </c>
      <c r="L52" s="61">
        <f t="shared" si="8"/>
        <v>1.5949330099449766</v>
      </c>
      <c r="M52" s="4"/>
      <c r="O52" s="27"/>
      <c r="P52" s="27"/>
      <c r="R52" s="15"/>
    </row>
    <row r="53" spans="1:18" ht="14.25" customHeight="1">
      <c r="A53" s="38" t="s">
        <v>8</v>
      </c>
      <c r="B53" s="61">
        <f t="shared" si="7"/>
        <v>19.298488534461566</v>
      </c>
      <c r="C53" s="61">
        <f t="shared" si="9"/>
        <v>-55.65616207074762</v>
      </c>
      <c r="D53" s="61">
        <f t="shared" si="10"/>
        <v>-9.818773161079164</v>
      </c>
      <c r="E53" s="61">
        <f t="shared" si="11"/>
        <v>2.816081406141824</v>
      </c>
      <c r="F53" s="61">
        <f t="shared" si="12"/>
        <v>18.532729087940925</v>
      </c>
      <c r="G53" s="61">
        <f aca="true" t="shared" si="13" ref="G53:H59">+(G19/G36-1)*100</f>
        <v>-0.5469557119526902</v>
      </c>
      <c r="H53" s="61"/>
      <c r="I53" s="61">
        <f>(I19/I36-1)*100</f>
        <v>99.10014041308548</v>
      </c>
      <c r="J53" s="61">
        <f>(J19/J36-1)*100</f>
        <v>3.2145743228591206</v>
      </c>
      <c r="K53" s="61">
        <f t="shared" si="6"/>
        <v>-7.139554361311595</v>
      </c>
      <c r="L53" s="61">
        <f t="shared" si="8"/>
        <v>1.15173831374058</v>
      </c>
      <c r="M53" s="4"/>
      <c r="O53" s="27"/>
      <c r="P53" s="27"/>
      <c r="R53" s="15"/>
    </row>
    <row r="54" spans="1:18" ht="14.25" customHeight="1">
      <c r="A54" s="75" t="s">
        <v>64</v>
      </c>
      <c r="B54" s="61">
        <f t="shared" si="7"/>
        <v>-27.181747186022086</v>
      </c>
      <c r="C54" s="61">
        <f t="shared" si="9"/>
        <v>19.623890754377783</v>
      </c>
      <c r="D54" s="61">
        <f t="shared" si="10"/>
        <v>986.0932173504173</v>
      </c>
      <c r="E54" s="61">
        <f t="shared" si="11"/>
        <v>-3.2437434853233915</v>
      </c>
      <c r="F54" s="61">
        <f t="shared" si="12"/>
        <v>53.51363837984948</v>
      </c>
      <c r="G54" s="61">
        <f t="shared" si="13"/>
        <v>-70.35357326939022</v>
      </c>
      <c r="H54" s="61">
        <f t="shared" si="13"/>
        <v>-7.808547062389771</v>
      </c>
      <c r="I54" s="61">
        <f>(I20/I37-1)*100</f>
        <v>-67.46542602783944</v>
      </c>
      <c r="J54" s="61">
        <f>(J20/J37-1)*100</f>
        <v>35.85383396545272</v>
      </c>
      <c r="K54" s="61">
        <f t="shared" si="6"/>
        <v>-62.339596848680266</v>
      </c>
      <c r="L54" s="61">
        <f t="shared" si="8"/>
        <v>60.04724610413119</v>
      </c>
      <c r="M54" s="4"/>
      <c r="O54" s="27"/>
      <c r="P54" s="27"/>
      <c r="R54" s="15"/>
    </row>
    <row r="55" spans="1:18" ht="14.25" customHeight="1">
      <c r="A55" s="38" t="s">
        <v>9</v>
      </c>
      <c r="B55" s="61">
        <f t="shared" si="7"/>
        <v>6.73581300874706</v>
      </c>
      <c r="C55" s="61">
        <f t="shared" si="9"/>
        <v>1.5600532542197287</v>
      </c>
      <c r="D55" s="61">
        <f t="shared" si="10"/>
        <v>23.38605373646514</v>
      </c>
      <c r="E55" s="61">
        <f t="shared" si="11"/>
        <v>3.0992962128495227</v>
      </c>
      <c r="F55" s="61">
        <f t="shared" si="12"/>
        <v>18.337456368549976</v>
      </c>
      <c r="G55" s="61">
        <f t="shared" si="13"/>
        <v>3.037974683544298</v>
      </c>
      <c r="H55" s="61">
        <f>(H21/H38-1)*100</f>
        <v>17.276905829555055</v>
      </c>
      <c r="I55" s="61"/>
      <c r="J55" s="61">
        <f>(J21/J38-1)*100</f>
        <v>-26.445038977178193</v>
      </c>
      <c r="K55" s="61">
        <f t="shared" si="6"/>
        <v>-11.422198224631973</v>
      </c>
      <c r="L55" s="61">
        <f t="shared" si="8"/>
        <v>15.979879386480999</v>
      </c>
      <c r="M55" s="4"/>
      <c r="O55" s="27"/>
      <c r="P55" s="27"/>
      <c r="R55" s="15"/>
    </row>
    <row r="56" spans="1:18" ht="14.25" customHeight="1">
      <c r="A56" s="38" t="s">
        <v>10</v>
      </c>
      <c r="B56" s="61">
        <f t="shared" si="7"/>
        <v>-20.753406245637184</v>
      </c>
      <c r="C56" s="61">
        <f t="shared" si="9"/>
        <v>5.698583698619952</v>
      </c>
      <c r="D56" s="61">
        <f t="shared" si="10"/>
        <v>-11.20021788597887</v>
      </c>
      <c r="E56" s="61">
        <f t="shared" si="11"/>
        <v>1.0611062920028003</v>
      </c>
      <c r="F56" s="61">
        <f t="shared" si="12"/>
        <v>-11.722126584455916</v>
      </c>
      <c r="G56" s="61">
        <f t="shared" si="13"/>
        <v>6.872263890391106</v>
      </c>
      <c r="H56" s="61">
        <f>(H22/H39-1)*100</f>
        <v>16.202995769982653</v>
      </c>
      <c r="I56" s="61">
        <f>(I22/I39-1)*100</f>
        <v>8.502036447604766</v>
      </c>
      <c r="J56" s="61"/>
      <c r="K56" s="61">
        <f t="shared" si="6"/>
        <v>2.841786071345065</v>
      </c>
      <c r="L56" s="61">
        <f t="shared" si="8"/>
        <v>-3.2781456817529198</v>
      </c>
      <c r="M56" s="4"/>
      <c r="O56" s="27"/>
      <c r="P56" s="27"/>
      <c r="R56" s="15"/>
    </row>
    <row r="57" spans="1:18" ht="14.25" customHeight="1">
      <c r="A57" s="38" t="s">
        <v>11</v>
      </c>
      <c r="B57" s="61">
        <f t="shared" si="7"/>
        <v>-0.7603159769319023</v>
      </c>
      <c r="C57" s="61">
        <f t="shared" si="9"/>
        <v>18.59710195048003</v>
      </c>
      <c r="D57" s="61">
        <f t="shared" si="10"/>
        <v>-16.63997451454553</v>
      </c>
      <c r="E57" s="61">
        <f t="shared" si="11"/>
        <v>20.29522977608491</v>
      </c>
      <c r="F57" s="61">
        <f t="shared" si="12"/>
        <v>12.21230767660546</v>
      </c>
      <c r="G57" s="61">
        <f t="shared" si="13"/>
        <v>48.25783972125437</v>
      </c>
      <c r="H57" s="61">
        <f>(H23/H40-1)*100</f>
        <v>6.841273251241331</v>
      </c>
      <c r="I57" s="61">
        <f>(I23/I40-1)*100</f>
        <v>630.3559480881676</v>
      </c>
      <c r="J57" s="61">
        <f>(J23/J40-1)*100</f>
        <v>17.792667195363588</v>
      </c>
      <c r="K57" s="61"/>
      <c r="L57" s="61">
        <f t="shared" si="8"/>
        <v>5.175264481400643</v>
      </c>
      <c r="M57" s="4"/>
      <c r="O57" s="27"/>
      <c r="P57" s="27"/>
      <c r="R57" s="15"/>
    </row>
    <row r="58" spans="1:18" ht="14.25" customHeight="1">
      <c r="A58" s="38" t="s">
        <v>12</v>
      </c>
      <c r="B58" s="61">
        <f t="shared" si="7"/>
        <v>-10.338021524972351</v>
      </c>
      <c r="C58" s="61">
        <f t="shared" si="9"/>
        <v>-17.567121418219156</v>
      </c>
      <c r="D58" s="61">
        <f t="shared" si="10"/>
        <v>-16.279078664954362</v>
      </c>
      <c r="E58" s="61">
        <f t="shared" si="11"/>
        <v>-23.553143544977605</v>
      </c>
      <c r="F58" s="61">
        <f t="shared" si="12"/>
        <v>-4.310876484349069</v>
      </c>
      <c r="G58" s="61">
        <f t="shared" si="13"/>
        <v>-42.37481056102783</v>
      </c>
      <c r="H58" s="61">
        <f>(H24/H41-1)*100</f>
        <v>3.1123986099786727</v>
      </c>
      <c r="I58" s="61">
        <f>(I24/I41-1)*100</f>
        <v>-28.10293124637867</v>
      </c>
      <c r="J58" s="61">
        <f>(J24/J41-1)*100</f>
        <v>-43.61250454662624</v>
      </c>
      <c r="K58" s="61">
        <f>+(K24/K41-1)*100</f>
        <v>-17.099339849198703</v>
      </c>
      <c r="L58" s="61">
        <f t="shared" si="8"/>
        <v>-15.027995628184366</v>
      </c>
      <c r="M58" s="4"/>
      <c r="O58" s="27"/>
      <c r="P58" s="27"/>
      <c r="R58" s="15"/>
    </row>
    <row r="59" spans="1:18" s="3" customFormat="1" ht="15" customHeight="1">
      <c r="A59" s="46" t="s">
        <v>29</v>
      </c>
      <c r="B59" s="62">
        <f t="shared" si="7"/>
        <v>6.597881649388748</v>
      </c>
      <c r="C59" s="62">
        <f t="shared" si="9"/>
        <v>16.99439675221852</v>
      </c>
      <c r="D59" s="62">
        <f t="shared" si="10"/>
        <v>5.730365472823329</v>
      </c>
      <c r="E59" s="62">
        <f t="shared" si="11"/>
        <v>-2.4193140815849445</v>
      </c>
      <c r="F59" s="62">
        <f t="shared" si="12"/>
        <v>6.462952475039629</v>
      </c>
      <c r="G59" s="62">
        <f t="shared" si="13"/>
        <v>-11.424631770454186</v>
      </c>
      <c r="H59" s="62">
        <f>(H25/H42-1)*100</f>
        <v>-10.799193617279334</v>
      </c>
      <c r="I59" s="62">
        <f>(I25/I42-1)*100</f>
        <v>42.79298458169709</v>
      </c>
      <c r="J59" s="62">
        <f>(J25/J42-1)*100</f>
        <v>-5.273236199348929</v>
      </c>
      <c r="K59" s="62">
        <f>+(K25/K42-1)*100</f>
        <v>-8.153895959722435</v>
      </c>
      <c r="L59" s="62">
        <f t="shared" si="8"/>
        <v>2.571382345419626</v>
      </c>
      <c r="R59" s="28"/>
    </row>
    <row r="60" spans="1:12" ht="10.5" customHeight="1" thickBot="1">
      <c r="A60" s="54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2.2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s="12" customFormat="1" ht="12">
      <c r="A62" s="51" t="s">
        <v>42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</sheetData>
  <sheetProtection selectLockedCells="1"/>
  <mergeCells count="1">
    <mergeCell ref="A7:A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A64" sqref="A64:IV72"/>
    </sheetView>
  </sheetViews>
  <sheetFormatPr defaultColWidth="11.421875" defaultRowHeight="12.75"/>
  <cols>
    <col min="1" max="1" width="10.00390625" style="0" customWidth="1"/>
    <col min="2" max="11" width="8.421875" style="0" customWidth="1"/>
    <col min="12" max="12" width="9.140625" style="0" customWidth="1"/>
    <col min="14" max="14" width="12.57421875" style="0" bestFit="1" customWidth="1"/>
    <col min="15" max="15" width="11.57421875" style="0" bestFit="1" customWidth="1"/>
  </cols>
  <sheetData>
    <row r="1" spans="1:12" ht="12.75">
      <c r="A1" s="31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1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1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2" t="str">
        <f>+Exp!A4</f>
        <v>Enero-junio 2012-2013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32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7.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thickBot="1">
      <c r="A7" s="88" t="s">
        <v>0</v>
      </c>
      <c r="B7" s="82" t="s">
        <v>26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5" customHeight="1" thickBot="1">
      <c r="A8" s="89"/>
      <c r="B8" s="82" t="s">
        <v>30</v>
      </c>
      <c r="C8" s="82" t="s">
        <v>31</v>
      </c>
      <c r="D8" s="82" t="s">
        <v>32</v>
      </c>
      <c r="E8" s="83" t="s">
        <v>33</v>
      </c>
      <c r="F8" s="82" t="s">
        <v>40</v>
      </c>
      <c r="G8" s="82" t="s">
        <v>34</v>
      </c>
      <c r="H8" s="82" t="s">
        <v>35</v>
      </c>
      <c r="I8" s="82" t="s">
        <v>41</v>
      </c>
      <c r="J8" s="82" t="s">
        <v>37</v>
      </c>
      <c r="K8" s="82" t="s">
        <v>38</v>
      </c>
      <c r="L8" s="82" t="s">
        <v>18</v>
      </c>
    </row>
    <row r="9" spans="1:12" ht="9" customHeight="1">
      <c r="A9" s="5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">
      <c r="A10" s="56"/>
      <c r="B10" s="56" t="str">
        <f>+Exp!B10</f>
        <v>Enero-junio 2013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9" customHeight="1">
      <c r="A11" s="58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22" s="5" customFormat="1" ht="14.25" customHeight="1">
      <c r="A12" s="38" t="s">
        <v>1</v>
      </c>
      <c r="B12" s="74"/>
      <c r="C12" s="74">
        <v>504.94994799999995</v>
      </c>
      <c r="D12" s="74">
        <v>8798.485</v>
      </c>
      <c r="E12" s="74">
        <v>2268.97796689</v>
      </c>
      <c r="F12" s="74">
        <v>966.95366962</v>
      </c>
      <c r="G12" s="74">
        <v>186.05445400000002</v>
      </c>
      <c r="H12" s="74">
        <v>595.258551</v>
      </c>
      <c r="I12" s="74">
        <v>861.3853579999992</v>
      </c>
      <c r="J12" s="74">
        <v>776.5311973</v>
      </c>
      <c r="K12" s="74">
        <v>791.3529520000001</v>
      </c>
      <c r="L12" s="66">
        <f aca="true" t="shared" si="0" ref="L12:L25">SUM(B12:K12)</f>
        <v>15749.949096809998</v>
      </c>
      <c r="N12" s="12"/>
      <c r="O12" s="15"/>
      <c r="P12" s="8"/>
      <c r="Q12" s="15"/>
      <c r="R12" s="15"/>
      <c r="S12" s="15"/>
      <c r="T12" s="15"/>
      <c r="U12" s="15"/>
      <c r="V12" s="15"/>
    </row>
    <row r="13" spans="1:22" s="5" customFormat="1" ht="14.25" customHeight="1">
      <c r="A13" s="38" t="s">
        <v>2</v>
      </c>
      <c r="B13" s="74">
        <v>1213.4314486099997</v>
      </c>
      <c r="C13" s="74"/>
      <c r="D13" s="74">
        <v>1979.729</v>
      </c>
      <c r="E13" s="74">
        <v>77.82449988999998</v>
      </c>
      <c r="F13" s="74">
        <v>191.52204489</v>
      </c>
      <c r="G13" s="74">
        <v>43.235041</v>
      </c>
      <c r="H13" s="74">
        <v>12.944539</v>
      </c>
      <c r="I13" s="74">
        <v>14.382969000000008</v>
      </c>
      <c r="J13" s="74">
        <v>260.04440819999996</v>
      </c>
      <c r="K13" s="74">
        <v>3.940002</v>
      </c>
      <c r="L13" s="66">
        <f t="shared" si="0"/>
        <v>3797.0539525899994</v>
      </c>
      <c r="N13" s="12"/>
      <c r="O13" s="15"/>
      <c r="P13" s="8"/>
      <c r="Q13" s="15"/>
      <c r="R13" s="15"/>
      <c r="S13" s="15"/>
      <c r="T13" s="15"/>
      <c r="U13" s="15"/>
      <c r="V13" s="15"/>
    </row>
    <row r="14" spans="1:22" s="5" customFormat="1" ht="14.25" customHeight="1">
      <c r="A14" s="38" t="s">
        <v>3</v>
      </c>
      <c r="B14" s="74">
        <v>9408.2068008</v>
      </c>
      <c r="C14" s="74">
        <v>742.083576</v>
      </c>
      <c r="D14" s="74"/>
      <c r="E14" s="74">
        <v>2383.5616139200006</v>
      </c>
      <c r="F14" s="74">
        <v>1274.31790951</v>
      </c>
      <c r="G14" s="74">
        <v>436.03272400000003</v>
      </c>
      <c r="H14" s="74">
        <v>2300.0286060000003</v>
      </c>
      <c r="I14" s="74">
        <v>1682.9432190000014</v>
      </c>
      <c r="J14" s="74">
        <v>1094.1561015000002</v>
      </c>
      <c r="K14" s="74">
        <v>890.320929</v>
      </c>
      <c r="L14" s="66">
        <f t="shared" si="0"/>
        <v>20211.651479730004</v>
      </c>
      <c r="N14" s="12"/>
      <c r="O14" s="15"/>
      <c r="P14" s="8"/>
      <c r="Q14" s="15"/>
      <c r="R14" s="15"/>
      <c r="S14" s="15"/>
      <c r="T14" s="15"/>
      <c r="U14" s="15"/>
      <c r="V14" s="15"/>
    </row>
    <row r="15" spans="1:22" s="5" customFormat="1" ht="14.25" customHeight="1">
      <c r="A15" s="38" t="s">
        <v>4</v>
      </c>
      <c r="B15" s="74">
        <v>475.0860607700001</v>
      </c>
      <c r="C15" s="74">
        <v>288.80884999999995</v>
      </c>
      <c r="D15" s="74">
        <v>2126.803</v>
      </c>
      <c r="E15" s="74"/>
      <c r="F15" s="74">
        <v>446.72311116000003</v>
      </c>
      <c r="G15" s="74">
        <v>294.3449</v>
      </c>
      <c r="H15" s="74">
        <v>759.454397</v>
      </c>
      <c r="I15" s="74">
        <v>69.04928599999991</v>
      </c>
      <c r="J15" s="74">
        <v>648.8121059</v>
      </c>
      <c r="K15" s="74">
        <v>71.27150400000001</v>
      </c>
      <c r="L15" s="66">
        <f t="shared" si="0"/>
        <v>5180.35321483</v>
      </c>
      <c r="N15" s="12"/>
      <c r="O15" s="15"/>
      <c r="P15" s="8"/>
      <c r="Q15" s="15"/>
      <c r="R15" s="15"/>
      <c r="S15" s="15"/>
      <c r="T15" s="15"/>
      <c r="U15" s="15"/>
      <c r="V15" s="15"/>
    </row>
    <row r="16" spans="1:22" s="5" customFormat="1" ht="14.25" customHeight="1">
      <c r="A16" s="42" t="s">
        <v>5</v>
      </c>
      <c r="B16" s="74">
        <v>269.76102803</v>
      </c>
      <c r="C16" s="74">
        <v>89.60685799999999</v>
      </c>
      <c r="D16" s="74">
        <v>707.931</v>
      </c>
      <c r="E16" s="74">
        <v>819.7831060300001</v>
      </c>
      <c r="F16" s="74"/>
      <c r="G16" s="74">
        <v>1117.276847</v>
      </c>
      <c r="H16" s="74">
        <v>470.923747</v>
      </c>
      <c r="I16" s="74">
        <v>10.67684199999999</v>
      </c>
      <c r="J16" s="74">
        <v>776.6972025</v>
      </c>
      <c r="K16" s="74">
        <v>8.091593</v>
      </c>
      <c r="L16" s="66">
        <f t="shared" si="0"/>
        <v>4270.74822356</v>
      </c>
      <c r="N16" s="12"/>
      <c r="O16" s="15"/>
      <c r="P16" s="8"/>
      <c r="Q16" s="15"/>
      <c r="R16" s="15"/>
      <c r="S16" s="15"/>
      <c r="T16" s="15"/>
      <c r="U16" s="15"/>
      <c r="V16" s="15"/>
    </row>
    <row r="17" spans="1:22" s="5" customFormat="1" ht="14.25" customHeight="1">
      <c r="A17" s="38" t="s">
        <v>7</v>
      </c>
      <c r="B17" s="74">
        <v>5.7501802</v>
      </c>
      <c r="C17" s="74">
        <v>1.072567</v>
      </c>
      <c r="D17" s="74">
        <v>41.115</v>
      </c>
      <c r="E17" s="74">
        <v>2.2087106100000002</v>
      </c>
      <c r="F17" s="74">
        <v>24.13512596</v>
      </c>
      <c r="G17" s="74">
        <v>6.115</v>
      </c>
      <c r="H17" s="74">
        <v>6.073638</v>
      </c>
      <c r="I17" s="74">
        <v>0.534825</v>
      </c>
      <c r="J17" s="74">
        <v>1.0564095</v>
      </c>
      <c r="K17" s="74">
        <v>0.5942609999999999</v>
      </c>
      <c r="L17" s="66">
        <f t="shared" si="0"/>
        <v>88.65571727</v>
      </c>
      <c r="N17" s="12"/>
      <c r="O17" s="15"/>
      <c r="P17" s="8"/>
      <c r="Q17" s="15"/>
      <c r="R17" s="15"/>
      <c r="S17" s="15"/>
      <c r="T17" s="15"/>
      <c r="U17" s="15"/>
      <c r="V17" s="15"/>
    </row>
    <row r="18" spans="1:22" s="5" customFormat="1" ht="14.25" customHeight="1">
      <c r="A18" s="38" t="s">
        <v>16</v>
      </c>
      <c r="B18" s="74">
        <v>122.04434014</v>
      </c>
      <c r="C18" s="74">
        <v>15.755346</v>
      </c>
      <c r="D18" s="74">
        <v>70.485</v>
      </c>
      <c r="E18" s="74">
        <v>1265.1606717700001</v>
      </c>
      <c r="F18" s="74">
        <v>441.49707463</v>
      </c>
      <c r="G18" s="74"/>
      <c r="H18" s="74">
        <v>50.143108</v>
      </c>
      <c r="I18" s="74">
        <v>1.7179059999999995</v>
      </c>
      <c r="J18" s="74">
        <v>987.7093113</v>
      </c>
      <c r="K18" s="74">
        <v>12.291047</v>
      </c>
      <c r="L18" s="66">
        <f t="shared" si="0"/>
        <v>2966.8038048400003</v>
      </c>
      <c r="N18" s="12"/>
      <c r="O18" s="15"/>
      <c r="P18" s="8"/>
      <c r="Q18" s="15"/>
      <c r="R18" s="15"/>
      <c r="S18" s="15"/>
      <c r="T18" s="15"/>
      <c r="U18" s="15"/>
      <c r="V18" s="15"/>
    </row>
    <row r="19" spans="1:22" s="5" customFormat="1" ht="14.25" customHeight="1">
      <c r="A19" s="38" t="s">
        <v>8</v>
      </c>
      <c r="B19" s="74">
        <v>984.48582693</v>
      </c>
      <c r="C19" s="74">
        <v>130.841845</v>
      </c>
      <c r="D19" s="74">
        <v>2661.905</v>
      </c>
      <c r="E19" s="74">
        <v>1231.5717279200005</v>
      </c>
      <c r="F19" s="74">
        <v>2670.67755344</v>
      </c>
      <c r="G19" s="74">
        <v>429.986347</v>
      </c>
      <c r="H19" s="74"/>
      <c r="I19" s="74">
        <v>81.19452099999998</v>
      </c>
      <c r="J19" s="74">
        <v>927.3802762999999</v>
      </c>
      <c r="K19" s="74">
        <v>139.18409400000002</v>
      </c>
      <c r="L19" s="66">
        <f t="shared" si="0"/>
        <v>9257.22719159</v>
      </c>
      <c r="N19" s="12"/>
      <c r="O19" s="15"/>
      <c r="P19" s="8"/>
      <c r="Q19" s="15"/>
      <c r="R19" s="15"/>
      <c r="S19" s="15"/>
      <c r="T19" s="15"/>
      <c r="U19" s="15"/>
      <c r="V19" s="15"/>
    </row>
    <row r="20" spans="1:22" s="5" customFormat="1" ht="14.25" customHeight="1">
      <c r="A20" s="75" t="s">
        <v>64</v>
      </c>
      <c r="B20" s="74">
        <v>1.8949495699999999</v>
      </c>
      <c r="C20" s="74">
        <v>2.123</v>
      </c>
      <c r="D20" s="74">
        <v>5.992</v>
      </c>
      <c r="E20" s="74">
        <v>11.284927010000002</v>
      </c>
      <c r="F20" s="74">
        <v>30.36030534</v>
      </c>
      <c r="G20" s="74">
        <v>707.321</v>
      </c>
      <c r="H20" s="74">
        <v>8.69067</v>
      </c>
      <c r="I20" s="74">
        <v>3.497395000000001</v>
      </c>
      <c r="J20" s="74">
        <v>54.1744277</v>
      </c>
      <c r="K20" s="74">
        <v>1.213967</v>
      </c>
      <c r="L20" s="66">
        <f t="shared" si="0"/>
        <v>826.55264162</v>
      </c>
      <c r="N20" s="12"/>
      <c r="O20" s="15"/>
      <c r="P20" s="8"/>
      <c r="Q20" s="15"/>
      <c r="R20" s="15"/>
      <c r="S20" s="15"/>
      <c r="T20" s="15"/>
      <c r="U20" s="15"/>
      <c r="V20" s="15"/>
    </row>
    <row r="21" spans="1:22" s="5" customFormat="1" ht="14.25" customHeight="1">
      <c r="A21" s="38" t="s">
        <v>9</v>
      </c>
      <c r="B21" s="74">
        <v>272.25876703000006</v>
      </c>
      <c r="C21" s="74">
        <v>33.697975</v>
      </c>
      <c r="D21" s="74">
        <v>505.371</v>
      </c>
      <c r="E21" s="74">
        <v>163.64454524000004</v>
      </c>
      <c r="F21" s="74">
        <v>55.71433293</v>
      </c>
      <c r="G21" s="74">
        <v>6.945</v>
      </c>
      <c r="H21" s="74">
        <v>138.205696</v>
      </c>
      <c r="I21" s="74"/>
      <c r="J21" s="74">
        <v>103.3764776</v>
      </c>
      <c r="K21" s="74">
        <v>53.948076</v>
      </c>
      <c r="L21" s="66">
        <f t="shared" si="0"/>
        <v>1333.1618698</v>
      </c>
      <c r="N21" s="12"/>
      <c r="O21" s="15"/>
      <c r="P21" s="8"/>
      <c r="Q21" s="15"/>
      <c r="R21" s="15"/>
      <c r="S21" s="15"/>
      <c r="T21" s="15"/>
      <c r="U21" s="15"/>
      <c r="V21" s="15"/>
    </row>
    <row r="22" spans="1:22" s="5" customFormat="1" ht="14.25" customHeight="1">
      <c r="A22" s="38" t="s">
        <v>10</v>
      </c>
      <c r="B22" s="74">
        <v>57.601554910000004</v>
      </c>
      <c r="C22" s="74">
        <v>259.956027</v>
      </c>
      <c r="D22" s="74">
        <v>836.41</v>
      </c>
      <c r="E22" s="74">
        <v>881.38443579</v>
      </c>
      <c r="F22" s="74">
        <v>401.78934513999997</v>
      </c>
      <c r="G22" s="74">
        <v>619.981264</v>
      </c>
      <c r="H22" s="74">
        <v>292.732462</v>
      </c>
      <c r="I22" s="74">
        <v>5.347959999999999</v>
      </c>
      <c r="J22" s="74"/>
      <c r="K22" s="74">
        <v>15.250683</v>
      </c>
      <c r="L22" s="66">
        <f t="shared" si="0"/>
        <v>3370.4537318400003</v>
      </c>
      <c r="N22" s="12"/>
      <c r="O22" s="15"/>
      <c r="P22" s="8"/>
      <c r="Q22" s="15"/>
      <c r="R22" s="15"/>
      <c r="S22" s="15"/>
      <c r="T22" s="15"/>
      <c r="U22" s="15"/>
      <c r="V22" s="15"/>
    </row>
    <row r="23" spans="1:22" s="5" customFormat="1" ht="14.25" customHeight="1">
      <c r="A23" s="38" t="s">
        <v>11</v>
      </c>
      <c r="B23" s="74">
        <v>263.71358738</v>
      </c>
      <c r="C23" s="74">
        <v>15.261346</v>
      </c>
      <c r="D23" s="74">
        <v>810.928</v>
      </c>
      <c r="E23" s="74">
        <v>101.84527325000002</v>
      </c>
      <c r="F23" s="74">
        <v>30.08377927</v>
      </c>
      <c r="G23" s="74">
        <v>29.115</v>
      </c>
      <c r="H23" s="74">
        <v>146.86642600000002</v>
      </c>
      <c r="I23" s="74">
        <v>74.56780200000004</v>
      </c>
      <c r="J23" s="74">
        <v>81.1167615</v>
      </c>
      <c r="K23" s="74"/>
      <c r="L23" s="66">
        <f t="shared" si="0"/>
        <v>1553.4979753999999</v>
      </c>
      <c r="N23" s="12"/>
      <c r="O23" s="15"/>
      <c r="P23" s="8"/>
      <c r="Q23" s="15"/>
      <c r="R23" s="15"/>
      <c r="S23" s="15"/>
      <c r="T23" s="15"/>
      <c r="U23" s="15"/>
      <c r="V23" s="15"/>
    </row>
    <row r="24" spans="1:22" s="5" customFormat="1" ht="14.25" customHeight="1">
      <c r="A24" s="38" t="s">
        <v>12</v>
      </c>
      <c r="B24" s="74">
        <v>18.78070153</v>
      </c>
      <c r="C24" s="74">
        <v>1.021718</v>
      </c>
      <c r="D24" s="74">
        <v>537.81</v>
      </c>
      <c r="E24" s="74">
        <v>69.46906698000001</v>
      </c>
      <c r="F24" s="74">
        <v>201.10101496</v>
      </c>
      <c r="G24" s="74">
        <v>27.131881</v>
      </c>
      <c r="H24" s="74">
        <v>58.831643</v>
      </c>
      <c r="I24" s="74">
        <v>0.048816000000000005</v>
      </c>
      <c r="J24" s="74">
        <v>43.64162889999999</v>
      </c>
      <c r="K24" s="74">
        <v>291.961665</v>
      </c>
      <c r="L24" s="66">
        <f t="shared" si="0"/>
        <v>1249.7981353699997</v>
      </c>
      <c r="M24" s="15"/>
      <c r="N24" s="12"/>
      <c r="O24" s="15"/>
      <c r="P24" s="8"/>
      <c r="Q24" s="15"/>
      <c r="R24" s="15"/>
      <c r="S24" s="15"/>
      <c r="T24" s="15"/>
      <c r="U24" s="15"/>
      <c r="V24" s="15"/>
    </row>
    <row r="25" spans="1:16" s="6" customFormat="1" ht="15" customHeight="1">
      <c r="A25" s="46" t="s">
        <v>29</v>
      </c>
      <c r="B25" s="60">
        <f aca="true" t="shared" si="1" ref="B25:K25">SUM(B12:B24)</f>
        <v>13093.0152459</v>
      </c>
      <c r="C25" s="60">
        <f t="shared" si="1"/>
        <v>2085.1790559999995</v>
      </c>
      <c r="D25" s="60">
        <f t="shared" si="1"/>
        <v>19082.964</v>
      </c>
      <c r="E25" s="60">
        <f t="shared" si="1"/>
        <v>9276.716545300002</v>
      </c>
      <c r="F25" s="60">
        <f t="shared" si="1"/>
        <v>6734.875266849999</v>
      </c>
      <c r="G25" s="60">
        <f t="shared" si="1"/>
        <v>3903.5394579999993</v>
      </c>
      <c r="H25" s="60">
        <f t="shared" si="1"/>
        <v>4840.153483</v>
      </c>
      <c r="I25" s="60">
        <f t="shared" si="1"/>
        <v>2805.346899</v>
      </c>
      <c r="J25" s="60">
        <f t="shared" si="1"/>
        <v>5754.696308199999</v>
      </c>
      <c r="K25" s="60">
        <f t="shared" si="1"/>
        <v>2279.420773</v>
      </c>
      <c r="L25" s="60">
        <f t="shared" si="0"/>
        <v>69855.90703525001</v>
      </c>
      <c r="M25" s="21"/>
      <c r="N25" s="12"/>
      <c r="O25" s="20"/>
      <c r="P25" s="8"/>
    </row>
    <row r="26" spans="1:12" ht="9" customHeight="1">
      <c r="A26" s="30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5" ht="15">
      <c r="A27" s="56"/>
      <c r="B27" s="56" t="str">
        <f>+Exp!B27</f>
        <v>Enero-junio 2012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N27" s="24"/>
      <c r="O27" s="24"/>
    </row>
    <row r="28" spans="1:12" ht="9" customHeight="1">
      <c r="A28" s="58"/>
      <c r="B28" s="30"/>
      <c r="C28" s="30"/>
      <c r="D28" s="57"/>
      <c r="E28" s="57"/>
      <c r="F28" s="57"/>
      <c r="G28" s="57"/>
      <c r="H28" s="57"/>
      <c r="I28" s="57"/>
      <c r="J28" s="57"/>
      <c r="K28" s="57"/>
      <c r="L28" s="30"/>
    </row>
    <row r="29" spans="1:24" s="5" customFormat="1" ht="14.25" customHeight="1">
      <c r="A29" s="38" t="s">
        <v>1</v>
      </c>
      <c r="B29" s="74"/>
      <c r="C29" s="74">
        <v>527.2670840000001</v>
      </c>
      <c r="D29" s="74">
        <v>7364.472</v>
      </c>
      <c r="E29" s="74">
        <v>2471.5655561699987</v>
      </c>
      <c r="F29" s="74">
        <v>1278.50238629</v>
      </c>
      <c r="G29" s="74">
        <v>326.38918900000004</v>
      </c>
      <c r="H29" s="74">
        <v>476.229271</v>
      </c>
      <c r="I29" s="74">
        <v>1019.7958640000043</v>
      </c>
      <c r="J29" s="74">
        <v>976.8565276</v>
      </c>
      <c r="K29" s="74">
        <v>857.1592929999999</v>
      </c>
      <c r="L29" s="66">
        <f aca="true" t="shared" si="2" ref="L29:L42">SUM(B29:K29)</f>
        <v>15298.237171060002</v>
      </c>
      <c r="N29" s="12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5" customFormat="1" ht="14.25" customHeight="1">
      <c r="A30" s="38" t="s">
        <v>2</v>
      </c>
      <c r="B30" s="74">
        <v>539.7851317200001</v>
      </c>
      <c r="C30" s="74"/>
      <c r="D30" s="74">
        <v>1669.422</v>
      </c>
      <c r="E30" s="74">
        <v>122.83214425</v>
      </c>
      <c r="F30" s="74">
        <v>105.17545727</v>
      </c>
      <c r="G30" s="74">
        <v>5.519991</v>
      </c>
      <c r="H30" s="74">
        <v>25.854641</v>
      </c>
      <c r="I30" s="74">
        <v>14.042034000000003</v>
      </c>
      <c r="J30" s="74">
        <v>176.13876019999998</v>
      </c>
      <c r="K30" s="74">
        <v>3.04974</v>
      </c>
      <c r="L30" s="66">
        <f t="shared" si="2"/>
        <v>2661.8198994400004</v>
      </c>
      <c r="M30" s="2"/>
      <c r="N30" s="12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5" customFormat="1" ht="14.25" customHeight="1">
      <c r="A31" s="38" t="s">
        <v>3</v>
      </c>
      <c r="B31" s="74">
        <v>8583.56729895</v>
      </c>
      <c r="C31" s="74">
        <v>735.124418</v>
      </c>
      <c r="D31" s="74"/>
      <c r="E31" s="74">
        <v>2471.9021494500007</v>
      </c>
      <c r="F31" s="74">
        <v>1404.92722726</v>
      </c>
      <c r="G31" s="74">
        <v>521.1863989999999</v>
      </c>
      <c r="H31" s="74">
        <v>2143.092643</v>
      </c>
      <c r="I31" s="74">
        <v>1225.5304510000053</v>
      </c>
      <c r="J31" s="74">
        <v>1233.0883778</v>
      </c>
      <c r="K31" s="74">
        <v>1055.018413</v>
      </c>
      <c r="L31" s="66">
        <f t="shared" si="2"/>
        <v>19373.437377460006</v>
      </c>
      <c r="M31"/>
      <c r="N31" s="12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s="5" customFormat="1" ht="14.25" customHeight="1">
      <c r="A32" s="38" t="s">
        <v>4</v>
      </c>
      <c r="B32" s="74">
        <v>483.67871965000006</v>
      </c>
      <c r="C32" s="74">
        <v>165.136298</v>
      </c>
      <c r="D32" s="74">
        <v>2049.962</v>
      </c>
      <c r="E32" s="74"/>
      <c r="F32" s="74">
        <v>482.72119994999997</v>
      </c>
      <c r="G32" s="74">
        <v>328.750576</v>
      </c>
      <c r="H32" s="74">
        <v>759.740502</v>
      </c>
      <c r="I32" s="74">
        <v>66.48682499999998</v>
      </c>
      <c r="J32" s="74">
        <v>602.8826988999999</v>
      </c>
      <c r="K32" s="74">
        <v>66.684992</v>
      </c>
      <c r="L32" s="66">
        <f t="shared" si="2"/>
        <v>5006.0438115</v>
      </c>
      <c r="M32"/>
      <c r="N32" s="12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s="5" customFormat="1" ht="14.25" customHeight="1">
      <c r="A33" s="42" t="s">
        <v>5</v>
      </c>
      <c r="B33" s="74">
        <v>138.26536379</v>
      </c>
      <c r="C33" s="74">
        <v>71.31900900000001</v>
      </c>
      <c r="D33" s="74">
        <v>664.109</v>
      </c>
      <c r="E33" s="74">
        <v>1115.3012158199997</v>
      </c>
      <c r="F33" s="74"/>
      <c r="G33" s="74">
        <v>1110.1611619999999</v>
      </c>
      <c r="H33" s="74">
        <v>420.869006</v>
      </c>
      <c r="I33" s="74">
        <v>12.852985000000004</v>
      </c>
      <c r="J33" s="74">
        <v>772.7541938999999</v>
      </c>
      <c r="K33" s="74">
        <v>31.04025</v>
      </c>
      <c r="L33" s="66">
        <f t="shared" si="2"/>
        <v>4336.6721855099995</v>
      </c>
      <c r="M33" s="2"/>
      <c r="N33" s="12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5" customFormat="1" ht="14.25" customHeight="1">
      <c r="A34" s="38" t="s">
        <v>7</v>
      </c>
      <c r="B34" s="74">
        <v>4.837508880000001</v>
      </c>
      <c r="C34" s="74">
        <v>2.584462</v>
      </c>
      <c r="D34" s="74">
        <v>52.637</v>
      </c>
      <c r="E34" s="74">
        <v>3.3243515399999994</v>
      </c>
      <c r="F34" s="74">
        <v>18.838838480000003</v>
      </c>
      <c r="G34" s="74">
        <v>2.974</v>
      </c>
      <c r="H34" s="74">
        <v>7.604134</v>
      </c>
      <c r="I34" s="74">
        <v>0.5533060000000001</v>
      </c>
      <c r="J34" s="74">
        <v>0.7160446999999999</v>
      </c>
      <c r="K34" s="74">
        <v>0.701564</v>
      </c>
      <c r="L34" s="66">
        <f t="shared" si="2"/>
        <v>94.77120960000002</v>
      </c>
      <c r="M34" s="2"/>
      <c r="N34" s="12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s="5" customFormat="1" ht="14.25" customHeight="1">
      <c r="A35" s="38" t="s">
        <v>16</v>
      </c>
      <c r="B35" s="74">
        <v>110.18565543</v>
      </c>
      <c r="C35" s="74">
        <v>15.874878</v>
      </c>
      <c r="D35" s="74">
        <v>86.011</v>
      </c>
      <c r="E35" s="74">
        <v>1042.64215639</v>
      </c>
      <c r="F35" s="74">
        <v>505.62694934</v>
      </c>
      <c r="G35" s="74"/>
      <c r="H35" s="74">
        <v>53.609649</v>
      </c>
      <c r="I35" s="74">
        <v>1.3509749999999996</v>
      </c>
      <c r="J35" s="74">
        <v>970.779534</v>
      </c>
      <c r="K35" s="74">
        <v>10.010656</v>
      </c>
      <c r="L35" s="66">
        <f t="shared" si="2"/>
        <v>2796.09145316</v>
      </c>
      <c r="M35"/>
      <c r="N35" s="12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s="5" customFormat="1" ht="14.25" customHeight="1">
      <c r="A36" s="38" t="s">
        <v>8</v>
      </c>
      <c r="B36" s="74">
        <v>1096.4796991399999</v>
      </c>
      <c r="C36" s="74">
        <v>103.005941</v>
      </c>
      <c r="D36" s="74">
        <v>3204.833</v>
      </c>
      <c r="E36" s="74">
        <v>1193.6322752300002</v>
      </c>
      <c r="F36" s="74">
        <v>3470.51300429</v>
      </c>
      <c r="G36" s="74">
        <v>442.92</v>
      </c>
      <c r="H36" s="74"/>
      <c r="I36" s="74">
        <v>81.49606499999992</v>
      </c>
      <c r="J36" s="74">
        <v>828.4522701000001</v>
      </c>
      <c r="K36" s="74">
        <v>139.97154</v>
      </c>
      <c r="L36" s="66">
        <f t="shared" si="2"/>
        <v>10561.30379476</v>
      </c>
      <c r="M36"/>
      <c r="N36" s="12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s="5" customFormat="1" ht="14.25" customHeight="1">
      <c r="A37" s="75" t="s">
        <v>64</v>
      </c>
      <c r="B37" s="74">
        <v>0.17490984</v>
      </c>
      <c r="C37" s="74">
        <v>2.1084169999999998</v>
      </c>
      <c r="D37" s="74">
        <v>5.645</v>
      </c>
      <c r="E37" s="74">
        <v>22.381639340000007</v>
      </c>
      <c r="F37" s="74">
        <v>39.048937079999995</v>
      </c>
      <c r="G37" s="74">
        <v>501.077</v>
      </c>
      <c r="H37" s="74">
        <v>35.592477</v>
      </c>
      <c r="I37" s="74">
        <v>3.2020739999999956</v>
      </c>
      <c r="J37" s="74">
        <v>5.6329933</v>
      </c>
      <c r="K37" s="74">
        <v>1.315798</v>
      </c>
      <c r="L37" s="66">
        <f t="shared" si="2"/>
        <v>616.17924556</v>
      </c>
      <c r="M37"/>
      <c r="N37" s="12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s="5" customFormat="1" ht="14.25" customHeight="1">
      <c r="A38" s="38" t="s">
        <v>9</v>
      </c>
      <c r="B38" s="74">
        <v>229.49021935</v>
      </c>
      <c r="C38" s="74">
        <v>27.838021</v>
      </c>
      <c r="D38" s="74">
        <v>413.915</v>
      </c>
      <c r="E38" s="74">
        <v>75.94498741999998</v>
      </c>
      <c r="F38" s="74">
        <v>42.06129268</v>
      </c>
      <c r="G38" s="74">
        <v>7.321</v>
      </c>
      <c r="H38" s="74">
        <v>84.914944</v>
      </c>
      <c r="I38" s="74"/>
      <c r="J38" s="74">
        <v>94.38444770000001</v>
      </c>
      <c r="K38" s="74">
        <v>36.340678</v>
      </c>
      <c r="L38" s="66">
        <f t="shared" si="2"/>
        <v>1012.2105901499999</v>
      </c>
      <c r="M38" s="2"/>
      <c r="N38" s="12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s="5" customFormat="1" ht="14.25" customHeight="1">
      <c r="A39" s="38" t="s">
        <v>10</v>
      </c>
      <c r="B39" s="74">
        <v>69.05040541999999</v>
      </c>
      <c r="C39" s="74">
        <v>264.249878</v>
      </c>
      <c r="D39" s="74">
        <v>535.33</v>
      </c>
      <c r="E39" s="74">
        <v>1118.8212973499994</v>
      </c>
      <c r="F39" s="74">
        <v>472.52854872</v>
      </c>
      <c r="G39" s="74">
        <v>525.645975</v>
      </c>
      <c r="H39" s="74">
        <v>212.683237</v>
      </c>
      <c r="I39" s="74">
        <v>5.565524999999999</v>
      </c>
      <c r="J39" s="74"/>
      <c r="K39" s="74">
        <v>10.105806000000001</v>
      </c>
      <c r="L39" s="66">
        <f t="shared" si="2"/>
        <v>3213.9806724899995</v>
      </c>
      <c r="M39"/>
      <c r="N39" s="12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s="5" customFormat="1" ht="14.25" customHeight="1">
      <c r="A40" s="38" t="s">
        <v>11</v>
      </c>
      <c r="B40" s="74">
        <v>269.90531834</v>
      </c>
      <c r="C40" s="74">
        <v>12.302790000000002</v>
      </c>
      <c r="D40" s="74">
        <v>831.727</v>
      </c>
      <c r="E40" s="74">
        <v>112.43004379000001</v>
      </c>
      <c r="F40" s="74">
        <v>43.32810383</v>
      </c>
      <c r="G40" s="74">
        <v>44.369</v>
      </c>
      <c r="H40" s="74">
        <v>136.907776</v>
      </c>
      <c r="I40" s="74">
        <v>87.83574299999998</v>
      </c>
      <c r="J40" s="74">
        <v>75.17608</v>
      </c>
      <c r="K40" s="74"/>
      <c r="L40" s="66">
        <f t="shared" si="2"/>
        <v>1613.9818549599997</v>
      </c>
      <c r="M40"/>
      <c r="N40" s="12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s="5" customFormat="1" ht="14.25" customHeight="1">
      <c r="A41" s="38" t="s">
        <v>12</v>
      </c>
      <c r="B41" s="74">
        <v>14.488885179999997</v>
      </c>
      <c r="C41" s="74">
        <v>269.18260399999997</v>
      </c>
      <c r="D41" s="74">
        <v>598.191</v>
      </c>
      <c r="E41" s="74">
        <v>103.51183776999999</v>
      </c>
      <c r="F41" s="74">
        <v>290.70138224</v>
      </c>
      <c r="G41" s="74">
        <v>188.15143000000003</v>
      </c>
      <c r="H41" s="74">
        <v>114.042655</v>
      </c>
      <c r="I41" s="74">
        <v>115.53057</v>
      </c>
      <c r="J41" s="74">
        <v>83.0452989</v>
      </c>
      <c r="K41" s="74">
        <v>518.0579309999999</v>
      </c>
      <c r="L41" s="66">
        <f t="shared" si="2"/>
        <v>2294.90359409</v>
      </c>
      <c r="M41" s="2"/>
      <c r="N41" s="12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15" s="7" customFormat="1" ht="15" customHeight="1">
      <c r="A42" s="46" t="s">
        <v>29</v>
      </c>
      <c r="B42" s="60">
        <f aca="true" t="shared" si="3" ref="B42:J42">SUM(B29:B41)</f>
        <v>11539.90911569</v>
      </c>
      <c r="C42" s="60">
        <f t="shared" si="3"/>
        <v>2195.9937999999997</v>
      </c>
      <c r="D42" s="60">
        <f t="shared" si="3"/>
        <v>17476.254</v>
      </c>
      <c r="E42" s="60">
        <f>SUM(E29:E41)</f>
        <v>9854.289654519998</v>
      </c>
      <c r="F42" s="60">
        <f t="shared" si="3"/>
        <v>8153.973327430001</v>
      </c>
      <c r="G42" s="60">
        <f t="shared" si="3"/>
        <v>4004.465722</v>
      </c>
      <c r="H42" s="60">
        <f t="shared" si="3"/>
        <v>4471.140935</v>
      </c>
      <c r="I42" s="60">
        <f t="shared" si="3"/>
        <v>2634.2424170000086</v>
      </c>
      <c r="J42" s="60">
        <f t="shared" si="3"/>
        <v>5819.9072271000005</v>
      </c>
      <c r="K42" s="60">
        <f>SUM(K29:K41)</f>
        <v>2729.4566609999997</v>
      </c>
      <c r="L42" s="60">
        <f t="shared" si="2"/>
        <v>68879.63285974001</v>
      </c>
      <c r="M42" s="10"/>
      <c r="N42" s="12"/>
      <c r="O42" s="20"/>
    </row>
    <row r="43" spans="1:12" ht="9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5" ht="15">
      <c r="A44" s="56"/>
      <c r="B44" s="56" t="str">
        <f>+Exp!B44</f>
        <v>Crecimiento 2013/2012</v>
      </c>
      <c r="C44" s="56"/>
      <c r="D44" s="57"/>
      <c r="E44" s="57"/>
      <c r="F44" s="57"/>
      <c r="G44" s="57"/>
      <c r="H44" s="57"/>
      <c r="I44" s="57"/>
      <c r="J44" s="57"/>
      <c r="K44" s="57"/>
      <c r="L44" s="57"/>
      <c r="N44" s="24"/>
      <c r="O44" s="24"/>
    </row>
    <row r="45" spans="1:12" ht="9" customHeight="1">
      <c r="A45" s="58"/>
      <c r="B45" s="30"/>
      <c r="C45" s="30"/>
      <c r="D45" s="57"/>
      <c r="E45" s="57"/>
      <c r="F45" s="57"/>
      <c r="G45" s="57"/>
      <c r="H45" s="57"/>
      <c r="I45" s="57"/>
      <c r="J45" s="57"/>
      <c r="K45" s="57"/>
      <c r="L45" s="30"/>
    </row>
    <row r="46" spans="1:13" s="5" customFormat="1" ht="14.25" customHeight="1">
      <c r="A46" s="38" t="s">
        <v>1</v>
      </c>
      <c r="B46" s="61"/>
      <c r="C46" s="61">
        <f aca="true" t="shared" si="4" ref="C46:L46">+(C12/C29-1)*100</f>
        <v>-4.232605576417914</v>
      </c>
      <c r="D46" s="61">
        <f t="shared" si="4"/>
        <v>19.472040901235022</v>
      </c>
      <c r="E46" s="61">
        <f t="shared" si="4"/>
        <v>-8.196731370295252</v>
      </c>
      <c r="F46" s="61">
        <f t="shared" si="4"/>
        <v>-24.368254608742834</v>
      </c>
      <c r="G46" s="61">
        <f t="shared" si="4"/>
        <v>-42.99613459317122</v>
      </c>
      <c r="H46" s="61">
        <f t="shared" si="4"/>
        <v>24.994112552145076</v>
      </c>
      <c r="I46" s="61">
        <f aca="true" t="shared" si="5" ref="I46:I54">+(I12/I29-1)*100</f>
        <v>-15.533550545955578</v>
      </c>
      <c r="J46" s="61">
        <f t="shared" si="4"/>
        <v>-20.507139445766043</v>
      </c>
      <c r="K46" s="61">
        <f t="shared" si="4"/>
        <v>-7.677259237274569</v>
      </c>
      <c r="L46" s="61">
        <f t="shared" si="4"/>
        <v>2.952705731380023</v>
      </c>
      <c r="M46" s="15"/>
    </row>
    <row r="47" spans="1:13" s="5" customFormat="1" ht="14.25" customHeight="1">
      <c r="A47" s="38" t="s">
        <v>2</v>
      </c>
      <c r="B47" s="61">
        <f aca="true" t="shared" si="6" ref="B47:B59">+(B13/B30-1)*100</f>
        <v>124.79897598206477</v>
      </c>
      <c r="C47" s="61"/>
      <c r="D47" s="61">
        <f>+(D13/D30-1)*100</f>
        <v>18.587690829520632</v>
      </c>
      <c r="E47" s="61">
        <f>+(E13/E30-1)*100</f>
        <v>-36.641584851271546</v>
      </c>
      <c r="F47" s="61">
        <f>+(F13/F30-1)*100</f>
        <v>82.09765839033751</v>
      </c>
      <c r="G47" s="61">
        <f>+(G13/G30-1)*100</f>
        <v>683.2447734063335</v>
      </c>
      <c r="H47" s="61">
        <f>+(H13/H30-1)*100</f>
        <v>-49.93340267227071</v>
      </c>
      <c r="I47" s="61">
        <f t="shared" si="5"/>
        <v>2.427960222856651</v>
      </c>
      <c r="J47" s="61">
        <f aca="true" t="shared" si="7" ref="J47:K55">+(J13/J30-1)*100</f>
        <v>47.636106842541516</v>
      </c>
      <c r="K47" s="61">
        <f t="shared" si="7"/>
        <v>29.19140648055243</v>
      </c>
      <c r="L47" s="61">
        <f aca="true" t="shared" si="8" ref="L47:L59">+(L13/L30-1)*100</f>
        <v>42.648792782292745</v>
      </c>
      <c r="M47" s="15"/>
    </row>
    <row r="48" spans="1:14" s="5" customFormat="1" ht="14.25" customHeight="1">
      <c r="A48" s="38" t="s">
        <v>3</v>
      </c>
      <c r="B48" s="61">
        <f t="shared" si="6"/>
        <v>9.607188632992681</v>
      </c>
      <c r="C48" s="61">
        <f aca="true" t="shared" si="9" ref="C48:C59">+(C14/C31-1)*100</f>
        <v>0.9466639700165702</v>
      </c>
      <c r="D48" s="61"/>
      <c r="E48" s="61">
        <f>+(E14/E31-1)*100</f>
        <v>-3.5737877225300307</v>
      </c>
      <c r="F48" s="61">
        <f>+(F14/F31-1)*100</f>
        <v>-9.29651836876454</v>
      </c>
      <c r="G48" s="61">
        <f>+(G14/G31-1)*100</f>
        <v>-16.338430005730043</v>
      </c>
      <c r="H48" s="61">
        <f>+(H14/H31-1)*100</f>
        <v>7.32287348904872</v>
      </c>
      <c r="I48" s="61">
        <f t="shared" si="5"/>
        <v>37.323655860754634</v>
      </c>
      <c r="J48" s="61">
        <f t="shared" si="7"/>
        <v>-11.267016930925433</v>
      </c>
      <c r="K48" s="61">
        <f t="shared" si="7"/>
        <v>-15.610863466512793</v>
      </c>
      <c r="L48" s="61">
        <f t="shared" si="8"/>
        <v>4.326615282248336</v>
      </c>
      <c r="M48" s="15"/>
      <c r="N48" s="15"/>
    </row>
    <row r="49" spans="1:12" s="5" customFormat="1" ht="14.25" customHeight="1">
      <c r="A49" s="38" t="s">
        <v>4</v>
      </c>
      <c r="B49" s="61">
        <f t="shared" si="6"/>
        <v>-1.77652200332854</v>
      </c>
      <c r="C49" s="61">
        <f t="shared" si="9"/>
        <v>74.89119805749789</v>
      </c>
      <c r="D49" s="61">
        <f aca="true" t="shared" si="10" ref="D49:D59">+(D15/D32-1)*100</f>
        <v>3.7484109461541237</v>
      </c>
      <c r="E49" s="61"/>
      <c r="F49" s="61">
        <f>+(F15/F32-1)*100</f>
        <v>-7.457325013636984</v>
      </c>
      <c r="G49" s="61">
        <f>+(G15/G32-1)*100</f>
        <v>-10.46558653025752</v>
      </c>
      <c r="H49" s="61">
        <f>+(H15/H32-1)*100</f>
        <v>-0.03765825294911318</v>
      </c>
      <c r="I49" s="61">
        <f t="shared" si="5"/>
        <v>3.8540883851799546</v>
      </c>
      <c r="J49" s="61">
        <f t="shared" si="7"/>
        <v>7.6182990627864156</v>
      </c>
      <c r="K49" s="61">
        <f t="shared" si="7"/>
        <v>6.877877409057809</v>
      </c>
      <c r="L49" s="61">
        <f t="shared" si="8"/>
        <v>3.4819791814361123</v>
      </c>
    </row>
    <row r="50" spans="1:14" s="5" customFormat="1" ht="14.25" customHeight="1">
      <c r="A50" s="42" t="s">
        <v>5</v>
      </c>
      <c r="B50" s="61">
        <f t="shared" si="6"/>
        <v>95.10383557788053</v>
      </c>
      <c r="C50" s="61">
        <f t="shared" si="9"/>
        <v>25.642320689004492</v>
      </c>
      <c r="D50" s="61">
        <f t="shared" si="10"/>
        <v>6.598615588706069</v>
      </c>
      <c r="E50" s="61">
        <f aca="true" t="shared" si="11" ref="E50:E59">+(E16/E33-1)*100</f>
        <v>-26.496708297114758</v>
      </c>
      <c r="F50" s="61"/>
      <c r="G50" s="61">
        <f>+(G16/G33-1)*100</f>
        <v>0.6409596411372398</v>
      </c>
      <c r="H50" s="61">
        <f>+(H16/H33-1)*100</f>
        <v>11.893187734522792</v>
      </c>
      <c r="I50" s="61">
        <f t="shared" si="5"/>
        <v>-16.93103197428467</v>
      </c>
      <c r="J50" s="61">
        <f t="shared" si="7"/>
        <v>0.5102539243559745</v>
      </c>
      <c r="K50" s="61">
        <f t="shared" si="7"/>
        <v>-73.93193353790643</v>
      </c>
      <c r="L50" s="61">
        <f t="shared" si="8"/>
        <v>-1.5201509159550763</v>
      </c>
      <c r="N50" s="76"/>
    </row>
    <row r="51" spans="1:12" s="5" customFormat="1" ht="14.25" customHeight="1">
      <c r="A51" s="38" t="s">
        <v>7</v>
      </c>
      <c r="B51" s="61">
        <f t="shared" si="6"/>
        <v>18.866555961753594</v>
      </c>
      <c r="C51" s="61">
        <f t="shared" si="9"/>
        <v>-58.499409161365115</v>
      </c>
      <c r="D51" s="61">
        <f t="shared" si="10"/>
        <v>-21.88954537682618</v>
      </c>
      <c r="E51" s="61">
        <f t="shared" si="11"/>
        <v>-33.55965566746287</v>
      </c>
      <c r="F51" s="61">
        <f aca="true" t="shared" si="12" ref="F51:F59">+(F17/F34-1)*100</f>
        <v>28.113662557395603</v>
      </c>
      <c r="G51" s="61">
        <f>+(G17/G34-1)*100</f>
        <v>105.61533288500335</v>
      </c>
      <c r="H51" s="61">
        <f>+(H17/H34-1)*100</f>
        <v>-20.127157148992904</v>
      </c>
      <c r="I51" s="61">
        <f t="shared" si="5"/>
        <v>-3.340104752162465</v>
      </c>
      <c r="J51" s="61">
        <f t="shared" si="7"/>
        <v>47.534015683657756</v>
      </c>
      <c r="K51" s="61">
        <f t="shared" si="7"/>
        <v>-15.29482698656146</v>
      </c>
      <c r="L51" s="61">
        <f t="shared" si="8"/>
        <v>-6.452900997899702</v>
      </c>
    </row>
    <row r="52" spans="1:12" s="5" customFormat="1" ht="14.25" customHeight="1">
      <c r="A52" s="38" t="s">
        <v>16</v>
      </c>
      <c r="B52" s="61">
        <f t="shared" si="6"/>
        <v>10.762457838746275</v>
      </c>
      <c r="C52" s="61">
        <f t="shared" si="9"/>
        <v>-0.7529632668673236</v>
      </c>
      <c r="D52" s="61">
        <f t="shared" si="10"/>
        <v>-18.051179500296467</v>
      </c>
      <c r="E52" s="61">
        <f t="shared" si="11"/>
        <v>21.34179152610123</v>
      </c>
      <c r="F52" s="61">
        <f t="shared" si="12"/>
        <v>-12.6832390547437</v>
      </c>
      <c r="G52" s="61"/>
      <c r="H52" s="61">
        <f>+(H18/H35-1)*100</f>
        <v>-6.466263190792388</v>
      </c>
      <c r="I52" s="61">
        <f t="shared" si="5"/>
        <v>27.16045818760524</v>
      </c>
      <c r="J52" s="61">
        <f t="shared" si="7"/>
        <v>1.7439363632072657</v>
      </c>
      <c r="K52" s="61">
        <f t="shared" si="7"/>
        <v>22.779636019857243</v>
      </c>
      <c r="L52" s="61">
        <f t="shared" si="8"/>
        <v>6.105392278463206</v>
      </c>
    </row>
    <row r="53" spans="1:12" s="5" customFormat="1" ht="14.25" customHeight="1">
      <c r="A53" s="38" t="s">
        <v>8</v>
      </c>
      <c r="B53" s="61">
        <f t="shared" si="6"/>
        <v>-10.21394853893235</v>
      </c>
      <c r="C53" s="61">
        <f t="shared" si="9"/>
        <v>27.023590804340113</v>
      </c>
      <c r="D53" s="61">
        <f t="shared" si="10"/>
        <v>-16.94091392593623</v>
      </c>
      <c r="E53" s="61">
        <f t="shared" si="11"/>
        <v>3.1784875021655834</v>
      </c>
      <c r="F53" s="61">
        <f t="shared" si="12"/>
        <v>-23.046605785983242</v>
      </c>
      <c r="G53" s="61">
        <f aca="true" t="shared" si="13" ref="G53:H59">+(G19/G36-1)*100</f>
        <v>-2.920087826244011</v>
      </c>
      <c r="H53" s="61"/>
      <c r="I53" s="61">
        <f t="shared" si="5"/>
        <v>-0.3700105029610157</v>
      </c>
      <c r="J53" s="61">
        <f t="shared" si="7"/>
        <v>11.941304257402606</v>
      </c>
      <c r="K53" s="61">
        <f t="shared" si="7"/>
        <v>-0.5625757921931762</v>
      </c>
      <c r="L53" s="61">
        <f t="shared" si="8"/>
        <v>-12.347685745173042</v>
      </c>
    </row>
    <row r="54" spans="1:12" s="5" customFormat="1" ht="14.25" customHeight="1">
      <c r="A54" s="75" t="s">
        <v>64</v>
      </c>
      <c r="B54" s="61">
        <f t="shared" si="6"/>
        <v>983.3864864320955</v>
      </c>
      <c r="C54" s="61">
        <f t="shared" si="9"/>
        <v>0.6916563469181014</v>
      </c>
      <c r="D54" s="61">
        <f t="shared" si="10"/>
        <v>6.147032772364924</v>
      </c>
      <c r="E54" s="61">
        <f t="shared" si="11"/>
        <v>-49.57953330151375</v>
      </c>
      <c r="F54" s="61">
        <f t="shared" si="12"/>
        <v>-22.25062290991301</v>
      </c>
      <c r="G54" s="61">
        <f t="shared" si="13"/>
        <v>41.16014105616503</v>
      </c>
      <c r="H54" s="61">
        <f t="shared" si="13"/>
        <v>-75.58284577946064</v>
      </c>
      <c r="I54" s="61">
        <f t="shared" si="5"/>
        <v>9.222803720338923</v>
      </c>
      <c r="J54" s="61">
        <f t="shared" si="7"/>
        <v>861.7342825527594</v>
      </c>
      <c r="K54" s="61">
        <f t="shared" si="7"/>
        <v>-7.739105850594086</v>
      </c>
      <c r="L54" s="61">
        <f t="shared" si="8"/>
        <v>34.14159071015239</v>
      </c>
    </row>
    <row r="55" spans="1:12" s="5" customFormat="1" ht="14.25" customHeight="1">
      <c r="A55" s="38" t="s">
        <v>9</v>
      </c>
      <c r="B55" s="61">
        <f t="shared" si="6"/>
        <v>18.636326986455543</v>
      </c>
      <c r="C55" s="61">
        <f t="shared" si="9"/>
        <v>21.050181692154048</v>
      </c>
      <c r="D55" s="61">
        <f t="shared" si="10"/>
        <v>22.09535774253166</v>
      </c>
      <c r="E55" s="61">
        <f t="shared" si="11"/>
        <v>115.47774356060336</v>
      </c>
      <c r="F55" s="61">
        <f t="shared" si="12"/>
        <v>32.459868396988114</v>
      </c>
      <c r="G55" s="61">
        <f t="shared" si="13"/>
        <v>-5.135910394754806</v>
      </c>
      <c r="H55" s="61">
        <f>+(H21/H38-1)*100</f>
        <v>62.757801500758205</v>
      </c>
      <c r="I55" s="61"/>
      <c r="J55" s="61">
        <f t="shared" si="7"/>
        <v>9.527024969813947</v>
      </c>
      <c r="K55" s="61">
        <f t="shared" si="7"/>
        <v>48.45093423958684</v>
      </c>
      <c r="L55" s="61">
        <f t="shared" si="8"/>
        <v>31.70795512052864</v>
      </c>
    </row>
    <row r="56" spans="1:12" s="5" customFormat="1" ht="14.25" customHeight="1">
      <c r="A56" s="38" t="s">
        <v>10</v>
      </c>
      <c r="B56" s="61">
        <f t="shared" si="6"/>
        <v>-16.580424749662516</v>
      </c>
      <c r="C56" s="61">
        <f t="shared" si="9"/>
        <v>-1.6249207123569698</v>
      </c>
      <c r="D56" s="61">
        <f t="shared" si="10"/>
        <v>56.241944221321404</v>
      </c>
      <c r="E56" s="61">
        <f t="shared" si="11"/>
        <v>-21.222054149521817</v>
      </c>
      <c r="F56" s="61">
        <f t="shared" si="12"/>
        <v>-14.970355499497456</v>
      </c>
      <c r="G56" s="61">
        <f t="shared" si="13"/>
        <v>17.946544535036146</v>
      </c>
      <c r="H56" s="61">
        <f>+(H22/H39-1)*100</f>
        <v>37.63776879134109</v>
      </c>
      <c r="I56" s="61">
        <f>+(I22/I39-1)*100</f>
        <v>-3.909155021314259</v>
      </c>
      <c r="J56" s="61"/>
      <c r="K56" s="61">
        <f>+(K22/K39-1)*100</f>
        <v>50.91011048500238</v>
      </c>
      <c r="L56" s="61">
        <f t="shared" si="8"/>
        <v>4.868512766406119</v>
      </c>
    </row>
    <row r="57" spans="1:12" s="5" customFormat="1" ht="14.25" customHeight="1">
      <c r="A57" s="38" t="s">
        <v>11</v>
      </c>
      <c r="B57" s="61">
        <f t="shared" si="6"/>
        <v>-2.294038145702748</v>
      </c>
      <c r="C57" s="61">
        <f t="shared" si="9"/>
        <v>24.04784605768282</v>
      </c>
      <c r="D57" s="61">
        <f t="shared" si="10"/>
        <v>-2.5007003499946445</v>
      </c>
      <c r="E57" s="61">
        <f t="shared" si="11"/>
        <v>-9.414539195386705</v>
      </c>
      <c r="F57" s="61">
        <f t="shared" si="12"/>
        <v>-30.567514821245755</v>
      </c>
      <c r="G57" s="61">
        <f t="shared" si="13"/>
        <v>-34.37985981203092</v>
      </c>
      <c r="H57" s="61">
        <f>+(H23/H40-1)*100</f>
        <v>7.273984203789863</v>
      </c>
      <c r="I57" s="61">
        <f>+(I23/I40-1)*100</f>
        <v>-15.105400770617884</v>
      </c>
      <c r="J57" s="61">
        <f>+(J23/J40-1)*100</f>
        <v>7.902356041975045</v>
      </c>
      <c r="K57" s="61"/>
      <c r="L57" s="61">
        <f t="shared" si="8"/>
        <v>-3.747494395561146</v>
      </c>
    </row>
    <row r="58" spans="1:12" s="5" customFormat="1" ht="14.25" customHeight="1">
      <c r="A58" s="38" t="s">
        <v>12</v>
      </c>
      <c r="B58" s="61">
        <f t="shared" si="6"/>
        <v>29.6214394460403</v>
      </c>
      <c r="C58" s="61">
        <f t="shared" si="9"/>
        <v>-99.62043683922457</v>
      </c>
      <c r="D58" s="61">
        <f t="shared" si="10"/>
        <v>-10.093933208624017</v>
      </c>
      <c r="E58" s="61">
        <f t="shared" si="11"/>
        <v>-32.88780445154682</v>
      </c>
      <c r="F58" s="61">
        <f t="shared" si="12"/>
        <v>-30.822133210920512</v>
      </c>
      <c r="G58" s="61">
        <f t="shared" si="13"/>
        <v>-85.5797635978637</v>
      </c>
      <c r="H58" s="61">
        <f>+(H24/H41-1)*100</f>
        <v>-48.41259790032072</v>
      </c>
      <c r="I58" s="61">
        <f>+(I24/I41-1)*100</f>
        <v>-99.95774624846048</v>
      </c>
      <c r="J58" s="61">
        <f>+(J24/J41-1)*100</f>
        <v>-47.448405294378446</v>
      </c>
      <c r="K58" s="61">
        <f>+(K24/K41-1)*100</f>
        <v>-43.64304693947442</v>
      </c>
      <c r="L58" s="61">
        <f t="shared" si="8"/>
        <v>-45.540277221728644</v>
      </c>
    </row>
    <row r="59" spans="1:12" s="7" customFormat="1" ht="15" customHeight="1">
      <c r="A59" s="46" t="s">
        <v>29</v>
      </c>
      <c r="B59" s="62">
        <f t="shared" si="6"/>
        <v>13.458564661469929</v>
      </c>
      <c r="C59" s="62">
        <f t="shared" si="9"/>
        <v>-5.046222990247074</v>
      </c>
      <c r="D59" s="62">
        <f t="shared" si="10"/>
        <v>9.193675028985048</v>
      </c>
      <c r="E59" s="62">
        <f t="shared" si="11"/>
        <v>-5.8611338764035015</v>
      </c>
      <c r="F59" s="62">
        <f t="shared" si="12"/>
        <v>-17.40376137613977</v>
      </c>
      <c r="G59" s="62">
        <f t="shared" si="13"/>
        <v>-2.5203428124137783</v>
      </c>
      <c r="H59" s="62">
        <f>+(H25/H42-1)*100</f>
        <v>8.253207701671329</v>
      </c>
      <c r="I59" s="62">
        <f>+(I25/I42-1)*100</f>
        <v>6.495396205594961</v>
      </c>
      <c r="J59" s="62">
        <f>+(J25/J42-1)*100</f>
        <v>-1.1204803849166334</v>
      </c>
      <c r="K59" s="62">
        <f>+(K25/K42-1)*100</f>
        <v>-16.48811261341364</v>
      </c>
      <c r="L59" s="62">
        <f t="shared" si="8"/>
        <v>1.4173626295279407</v>
      </c>
    </row>
    <row r="60" spans="1:12" ht="9" customHeight="1" thickBot="1">
      <c r="A60" s="54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2.2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s="12" customFormat="1" ht="12">
      <c r="A62" s="51" t="s">
        <v>42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s="12" customFormat="1" ht="12">
      <c r="A63" s="51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</sheetData>
  <sheetProtection/>
  <mergeCells count="1">
    <mergeCell ref="A7:A8"/>
  </mergeCells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4" sqref="A64:IV258"/>
    </sheetView>
  </sheetViews>
  <sheetFormatPr defaultColWidth="11.421875" defaultRowHeight="12.75"/>
  <cols>
    <col min="1" max="1" width="11.8515625" style="0" customWidth="1"/>
    <col min="2" max="15" width="8.7109375" style="0" customWidth="1"/>
  </cols>
  <sheetData>
    <row r="1" spans="1:15" ht="15">
      <c r="A1" s="29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31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2" t="s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32" t="s">
        <v>56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7.5" customHeight="1" thickBot="1">
      <c r="A5" s="33"/>
      <c r="B5" s="33"/>
      <c r="C5" s="33"/>
      <c r="D5" s="33"/>
      <c r="E5" s="33"/>
      <c r="F5" s="33"/>
      <c r="G5" s="33"/>
      <c r="H5" s="33"/>
      <c r="I5" s="33"/>
      <c r="J5" s="54"/>
      <c r="K5" s="33"/>
      <c r="L5" s="33"/>
      <c r="M5" s="33"/>
      <c r="N5" s="33"/>
      <c r="O5" s="33"/>
    </row>
    <row r="6" spans="1:15" ht="15" customHeight="1" thickBot="1">
      <c r="A6" s="84" t="s">
        <v>44</v>
      </c>
      <c r="B6" s="82" t="s">
        <v>45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" customHeight="1" thickBot="1">
      <c r="A7" s="87" t="s">
        <v>46</v>
      </c>
      <c r="B7" s="85" t="s">
        <v>30</v>
      </c>
      <c r="C7" s="82" t="s">
        <v>31</v>
      </c>
      <c r="D7" s="85" t="s">
        <v>32</v>
      </c>
      <c r="E7" s="86" t="s">
        <v>33</v>
      </c>
      <c r="F7" s="82" t="s">
        <v>40</v>
      </c>
      <c r="G7" s="82" t="s">
        <v>51</v>
      </c>
      <c r="H7" s="82" t="s">
        <v>34</v>
      </c>
      <c r="I7" s="83" t="s">
        <v>35</v>
      </c>
      <c r="J7" s="82" t="s">
        <v>65</v>
      </c>
      <c r="K7" s="85" t="s">
        <v>66</v>
      </c>
      <c r="L7" s="82" t="s">
        <v>37</v>
      </c>
      <c r="M7" s="85" t="s">
        <v>38</v>
      </c>
      <c r="N7" s="82" t="s">
        <v>52</v>
      </c>
      <c r="O7" s="82" t="s">
        <v>18</v>
      </c>
    </row>
    <row r="8" spans="1:15" s="18" customFormat="1" ht="9.75" customHeight="1">
      <c r="A8" s="34"/>
      <c r="B8" s="35"/>
      <c r="C8" s="35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1:15" s="18" customFormat="1" ht="12.75">
      <c r="A9" s="34"/>
      <c r="B9" s="37" t="s">
        <v>72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6"/>
    </row>
    <row r="10" spans="1:15" s="1" customFormat="1" ht="14.25">
      <c r="A10" s="38" t="s">
        <v>1</v>
      </c>
      <c r="B10" s="39" t="s">
        <v>43</v>
      </c>
      <c r="C10" s="40">
        <v>1.467180007855032</v>
      </c>
      <c r="D10" s="40">
        <v>11.57736749444645</v>
      </c>
      <c r="E10" s="40">
        <v>0.64375820678735</v>
      </c>
      <c r="F10" s="40">
        <v>0.3446805223266409</v>
      </c>
      <c r="G10" s="40">
        <v>0.007108823919496392</v>
      </c>
      <c r="H10" s="40">
        <v>0.1092293639146907</v>
      </c>
      <c r="I10" s="40">
        <v>1.1669406966020346</v>
      </c>
      <c r="J10" s="40">
        <v>0.002342685335227477</v>
      </c>
      <c r="K10" s="40">
        <v>0.5313826025995074</v>
      </c>
      <c r="L10" s="40">
        <v>0.08547885327587243</v>
      </c>
      <c r="M10" s="40">
        <v>0.30909348331966646</v>
      </c>
      <c r="N10" s="40">
        <v>0.0232181767558148</v>
      </c>
      <c r="O10" s="41">
        <v>16.267780917137788</v>
      </c>
    </row>
    <row r="11" spans="1:15" s="1" customFormat="1" ht="14.25">
      <c r="A11" s="38" t="s">
        <v>2</v>
      </c>
      <c r="B11" s="40">
        <v>0.5560795781646117</v>
      </c>
      <c r="C11" s="39" t="s">
        <v>43</v>
      </c>
      <c r="D11" s="40">
        <v>0.9022388483473256</v>
      </c>
      <c r="E11" s="40">
        <v>0.33045163098011926</v>
      </c>
      <c r="F11" s="40">
        <v>0.0994566591129058</v>
      </c>
      <c r="G11" s="40">
        <v>0.001325991478469229</v>
      </c>
      <c r="H11" s="40">
        <v>0.015868982189326933</v>
      </c>
      <c r="I11" s="40">
        <v>0.1373736447491403</v>
      </c>
      <c r="J11" s="40">
        <v>0.002624619169515912</v>
      </c>
      <c r="K11" s="40">
        <v>0.043772204882333736</v>
      </c>
      <c r="L11" s="40">
        <v>0.3240821447626098</v>
      </c>
      <c r="M11" s="40">
        <v>0.016442287780742602</v>
      </c>
      <c r="N11" s="40">
        <v>0.0012631279550821752</v>
      </c>
      <c r="O11" s="41">
        <v>2.4309797195721834</v>
      </c>
    </row>
    <row r="12" spans="1:15" s="1" customFormat="1" ht="14.25">
      <c r="A12" s="38" t="s">
        <v>3</v>
      </c>
      <c r="B12" s="40">
        <v>10.977986719083752</v>
      </c>
      <c r="C12" s="40">
        <v>2.473326840343312</v>
      </c>
      <c r="D12" s="39" t="s">
        <v>43</v>
      </c>
      <c r="E12" s="40">
        <v>2.631339641060395</v>
      </c>
      <c r="F12" s="40">
        <v>0.8698002791180767</v>
      </c>
      <c r="G12" s="40">
        <v>0.05082958886229238</v>
      </c>
      <c r="H12" s="40">
        <v>0.08567812565662579</v>
      </c>
      <c r="I12" s="40">
        <v>3.208542026661702</v>
      </c>
      <c r="J12" s="40">
        <v>0.007407780529316695</v>
      </c>
      <c r="K12" s="40">
        <v>1.188843135579105</v>
      </c>
      <c r="L12" s="40">
        <v>1.0220906473421643</v>
      </c>
      <c r="M12" s="40">
        <v>0.9655795875825303</v>
      </c>
      <c r="N12" s="40">
        <v>0.6648829183030394</v>
      </c>
      <c r="O12" s="41">
        <v>24.146307290122316</v>
      </c>
    </row>
    <row r="13" spans="1:15" s="1" customFormat="1" ht="14.25">
      <c r="A13" s="38" t="s">
        <v>4</v>
      </c>
      <c r="B13" s="40">
        <v>2.7364215844770485</v>
      </c>
      <c r="C13" s="40">
        <v>0.10066773574548225</v>
      </c>
      <c r="D13" s="40">
        <v>2.762956017925713</v>
      </c>
      <c r="E13" s="39" t="s">
        <v>43</v>
      </c>
      <c r="F13" s="40">
        <v>0.9683593875706111</v>
      </c>
      <c r="G13" s="40">
        <v>0.002730581350409413</v>
      </c>
      <c r="H13" s="40">
        <v>1.507449062371625</v>
      </c>
      <c r="I13" s="40">
        <v>1.4062557799860589</v>
      </c>
      <c r="J13" s="40">
        <v>0.013951312179478988</v>
      </c>
      <c r="K13" s="40">
        <v>0.1833670879777681</v>
      </c>
      <c r="L13" s="40">
        <v>1.0589144422284718</v>
      </c>
      <c r="M13" s="40">
        <v>0.11636723278105417</v>
      </c>
      <c r="N13" s="40">
        <v>0.08588311110885204</v>
      </c>
      <c r="O13" s="41">
        <v>10.943323335702575</v>
      </c>
    </row>
    <row r="14" spans="1:15" s="1" customFormat="1" ht="14.25">
      <c r="A14" s="42" t="s">
        <v>5</v>
      </c>
      <c r="B14" s="40">
        <v>1.2298063582192231</v>
      </c>
      <c r="C14" s="40">
        <v>0.27010161705815944</v>
      </c>
      <c r="D14" s="40">
        <v>1.53207100592227</v>
      </c>
      <c r="E14" s="40">
        <v>0.5695213912227316</v>
      </c>
      <c r="F14" s="39" t="s">
        <v>43</v>
      </c>
      <c r="G14" s="40">
        <v>0.029837736341637833</v>
      </c>
      <c r="H14" s="40">
        <v>0.5673108843545167</v>
      </c>
      <c r="I14" s="40">
        <v>3.089200004827248</v>
      </c>
      <c r="J14" s="40">
        <v>0.03753379151564781</v>
      </c>
      <c r="K14" s="40">
        <v>0.04344044333306518</v>
      </c>
      <c r="L14" s="40">
        <v>0.4808290419620233</v>
      </c>
      <c r="M14" s="40">
        <v>0.023561069842872158</v>
      </c>
      <c r="N14" s="40">
        <v>0.24861685297839006</v>
      </c>
      <c r="O14" s="41">
        <v>8.121830197577784</v>
      </c>
    </row>
    <row r="15" spans="1:15" s="1" customFormat="1" ht="14.25">
      <c r="A15" s="38" t="s">
        <v>7</v>
      </c>
      <c r="B15" s="40">
        <v>0.20598546238155385</v>
      </c>
      <c r="C15" s="40">
        <v>0.0007947355622871243</v>
      </c>
      <c r="D15" s="40">
        <v>0.3018237868235729</v>
      </c>
      <c r="E15" s="40">
        <v>0.018063384095138153</v>
      </c>
      <c r="F15" s="40">
        <v>0.02257393583059659</v>
      </c>
      <c r="G15" s="39" t="s">
        <v>43</v>
      </c>
      <c r="H15" s="40">
        <v>0.010843398368263809</v>
      </c>
      <c r="I15" s="40">
        <v>0.24028317410906755</v>
      </c>
      <c r="J15" s="43" t="s">
        <v>47</v>
      </c>
      <c r="K15" s="40">
        <v>0.0002212505745041993</v>
      </c>
      <c r="L15" s="40">
        <v>0.014190845816502233</v>
      </c>
      <c r="M15" s="40">
        <v>0.0023552229666849917</v>
      </c>
      <c r="N15" s="43" t="s">
        <v>47</v>
      </c>
      <c r="O15" s="41">
        <v>0.8171351965281713</v>
      </c>
    </row>
    <row r="16" spans="1:15" s="1" customFormat="1" ht="14.25">
      <c r="A16" s="38" t="s">
        <v>16</v>
      </c>
      <c r="B16" s="40">
        <v>0.21490405618934277</v>
      </c>
      <c r="C16" s="40">
        <v>0.07164495269935603</v>
      </c>
      <c r="D16" s="40">
        <v>0.5388905191929425</v>
      </c>
      <c r="E16" s="40">
        <v>0.3471731754835975</v>
      </c>
      <c r="F16" s="40">
        <v>1.3086915680146192</v>
      </c>
      <c r="G16" s="40">
        <v>0.007559842779835046</v>
      </c>
      <c r="H16" s="39" t="s">
        <v>43</v>
      </c>
      <c r="I16" s="40">
        <v>0.5588710433424413</v>
      </c>
      <c r="J16" s="40">
        <v>0.8744457162511373</v>
      </c>
      <c r="K16" s="40">
        <v>0.0073658026942244135</v>
      </c>
      <c r="L16" s="40">
        <v>0.710160140518446</v>
      </c>
      <c r="M16" s="40">
        <v>0.021676157324105164</v>
      </c>
      <c r="N16" s="40">
        <v>0.03354256004598424</v>
      </c>
      <c r="O16" s="41">
        <v>4.694925534536032</v>
      </c>
    </row>
    <row r="17" spans="1:15" s="1" customFormat="1" ht="14.25">
      <c r="A17" s="38" t="s">
        <v>8</v>
      </c>
      <c r="B17" s="40">
        <v>0.6943324802257674</v>
      </c>
      <c r="C17" s="40">
        <v>0.01399007755735704</v>
      </c>
      <c r="D17" s="40">
        <v>2.5553502438833386</v>
      </c>
      <c r="E17" s="40">
        <v>0.9083791171214125</v>
      </c>
      <c r="F17" s="40">
        <v>0.5631432263489805</v>
      </c>
      <c r="G17" s="40">
        <v>0.007508707830193256</v>
      </c>
      <c r="H17" s="40">
        <v>0.06011023668244757</v>
      </c>
      <c r="I17" s="39" t="s">
        <v>43</v>
      </c>
      <c r="J17" s="40">
        <v>0.01074408811961227</v>
      </c>
      <c r="K17" s="40">
        <v>0.18718023605734893</v>
      </c>
      <c r="L17" s="40">
        <v>0.3200412551273754</v>
      </c>
      <c r="M17" s="40">
        <v>0.12893810390297464</v>
      </c>
      <c r="N17" s="40">
        <v>0.07273229297782224</v>
      </c>
      <c r="O17" s="41">
        <v>5.522450065834631</v>
      </c>
    </row>
    <row r="18" spans="1:15" s="1" customFormat="1" ht="14.25">
      <c r="A18" s="75" t="s">
        <v>64</v>
      </c>
      <c r="B18" s="40">
        <v>0.06973369511134271</v>
      </c>
      <c r="C18" s="40">
        <v>0.024063405577409307</v>
      </c>
      <c r="D18" s="40">
        <v>2.2844930034601476</v>
      </c>
      <c r="E18" s="40">
        <v>0.08735538444482321</v>
      </c>
      <c r="F18" s="40">
        <v>2.1425789730914016</v>
      </c>
      <c r="G18" s="43" t="s">
        <v>47</v>
      </c>
      <c r="H18" s="40">
        <v>0.26167811640826893</v>
      </c>
      <c r="I18" s="40">
        <v>0.646835757494516</v>
      </c>
      <c r="J18" s="39" t="s">
        <v>43</v>
      </c>
      <c r="K18" s="40">
        <v>0.0014279597258086882</v>
      </c>
      <c r="L18" s="40">
        <v>0.3538564606868657</v>
      </c>
      <c r="M18" s="40">
        <v>0.0037382686960600892</v>
      </c>
      <c r="N18" s="43" t="s">
        <v>47</v>
      </c>
      <c r="O18" s="41">
        <v>5.875761024696644</v>
      </c>
    </row>
    <row r="19" spans="1:15" s="1" customFormat="1" ht="14.25">
      <c r="A19" s="38" t="s">
        <v>9</v>
      </c>
      <c r="B19" s="40">
        <v>0.9420511168634679</v>
      </c>
      <c r="C19" s="40">
        <v>0.017042687663239436</v>
      </c>
      <c r="D19" s="40">
        <v>1.9790946528434261</v>
      </c>
      <c r="E19" s="40">
        <v>0.08387289338006543</v>
      </c>
      <c r="F19" s="40">
        <v>0.011491092855902791</v>
      </c>
      <c r="G19" s="40">
        <v>0.0006611926271014355</v>
      </c>
      <c r="H19" s="40">
        <v>0.0020682357576538636</v>
      </c>
      <c r="I19" s="40">
        <v>0.08949618252818348</v>
      </c>
      <c r="J19" s="40">
        <v>0.004323754102858741</v>
      </c>
      <c r="K19" s="39" t="s">
        <v>43</v>
      </c>
      <c r="L19" s="40">
        <v>0.005857789363932878</v>
      </c>
      <c r="M19" s="40">
        <v>0.08975641790762953</v>
      </c>
      <c r="N19" s="40">
        <v>6.0350169278892495E-05</v>
      </c>
      <c r="O19" s="41">
        <v>3.22577636606274</v>
      </c>
    </row>
    <row r="20" spans="1:15" s="1" customFormat="1" ht="14.25">
      <c r="A20" s="38" t="s">
        <v>10</v>
      </c>
      <c r="B20" s="40">
        <v>0.9421382454485008</v>
      </c>
      <c r="C20" s="40">
        <v>0.33139751697574693</v>
      </c>
      <c r="D20" s="40">
        <v>1.301111437212948</v>
      </c>
      <c r="E20" s="40">
        <v>0.9013422223614281</v>
      </c>
      <c r="F20" s="40">
        <v>0.8811985879404133</v>
      </c>
      <c r="G20" s="40">
        <v>0.0013060163092598774</v>
      </c>
      <c r="H20" s="40">
        <v>1.2155614516950213</v>
      </c>
      <c r="I20" s="40">
        <v>1.1489955370309415</v>
      </c>
      <c r="J20" s="40">
        <v>0.06697467802118408</v>
      </c>
      <c r="K20" s="40">
        <v>0.10002064182337474</v>
      </c>
      <c r="L20" s="39" t="s">
        <v>43</v>
      </c>
      <c r="M20" s="40">
        <v>0.08594639715512818</v>
      </c>
      <c r="N20" s="40">
        <v>0.05395320574650946</v>
      </c>
      <c r="O20" s="41">
        <v>7.0299459377204565</v>
      </c>
    </row>
    <row r="21" spans="1:15" s="1" customFormat="1" ht="14.25">
      <c r="A21" s="38" t="s">
        <v>11</v>
      </c>
      <c r="B21" s="40">
        <v>1.0869456074472474</v>
      </c>
      <c r="C21" s="40">
        <v>0.004491512255963947</v>
      </c>
      <c r="D21" s="40">
        <v>1.0841141721196368</v>
      </c>
      <c r="E21" s="40">
        <v>0.10478750226445473</v>
      </c>
      <c r="F21" s="40">
        <v>0.01023056308217528</v>
      </c>
      <c r="G21" s="40">
        <v>0.000734672073620205</v>
      </c>
      <c r="H21" s="40">
        <v>0.0133839796550776</v>
      </c>
      <c r="I21" s="40">
        <v>0.17855053706097976</v>
      </c>
      <c r="J21" s="40">
        <v>0.0015008012526423566</v>
      </c>
      <c r="K21" s="40">
        <v>0.22360931715565838</v>
      </c>
      <c r="L21" s="40">
        <v>0.02118872165644075</v>
      </c>
      <c r="M21" s="39" t="s">
        <v>43</v>
      </c>
      <c r="N21" s="40">
        <v>0.36094591743889914</v>
      </c>
      <c r="O21" s="41">
        <v>3.0904833034627965</v>
      </c>
    </row>
    <row r="22" spans="1:15" s="1" customFormat="1" ht="14.25">
      <c r="A22" s="38" t="s">
        <v>12</v>
      </c>
      <c r="B22" s="40">
        <v>1.1789916379605168</v>
      </c>
      <c r="C22" s="40">
        <v>0.13353743995266196</v>
      </c>
      <c r="D22" s="40">
        <v>2.4347577050983866</v>
      </c>
      <c r="E22" s="40">
        <v>0.3182170786513015</v>
      </c>
      <c r="F22" s="40">
        <v>1.4529294094677143</v>
      </c>
      <c r="G22" s="43" t="s">
        <v>47</v>
      </c>
      <c r="H22" s="40">
        <v>0.31334511950183663</v>
      </c>
      <c r="I22" s="40">
        <v>1.3193724114538325</v>
      </c>
      <c r="J22" s="43" t="s">
        <v>47</v>
      </c>
      <c r="K22" s="40">
        <v>0.028436711464077388</v>
      </c>
      <c r="L22" s="40">
        <v>0.43640140437283326</v>
      </c>
      <c r="M22" s="40">
        <v>0.21731219312273553</v>
      </c>
      <c r="N22" s="39" t="s">
        <v>43</v>
      </c>
      <c r="O22" s="41">
        <v>7.833301111045896</v>
      </c>
    </row>
    <row r="23" spans="1:15" s="1" customFormat="1" ht="6" customHeight="1">
      <c r="A23" s="3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</row>
    <row r="24" spans="1:15" s="1" customFormat="1" ht="14.25">
      <c r="A24" s="46" t="s">
        <v>29</v>
      </c>
      <c r="B24" s="41">
        <v>20.835376541572376</v>
      </c>
      <c r="C24" s="41">
        <v>4.908238529246007</v>
      </c>
      <c r="D24" s="41">
        <v>29.25426888727616</v>
      </c>
      <c r="E24" s="41">
        <v>6.944261627852817</v>
      </c>
      <c r="F24" s="41">
        <v>8.675134204760038</v>
      </c>
      <c r="G24" s="41">
        <v>0.10960315357231504</v>
      </c>
      <c r="H24" s="41">
        <v>4.162526956555355</v>
      </c>
      <c r="I24" s="41">
        <v>13.190716795846146</v>
      </c>
      <c r="J24" s="41">
        <v>1.0218492264766217</v>
      </c>
      <c r="K24" s="41">
        <v>2.5390673938667763</v>
      </c>
      <c r="L24" s="41">
        <v>4.833091747113538</v>
      </c>
      <c r="M24" s="41">
        <v>1.9807664223821837</v>
      </c>
      <c r="N24" s="41">
        <v>1.5450985134796724</v>
      </c>
      <c r="O24" s="47">
        <v>100</v>
      </c>
    </row>
    <row r="25" spans="1:15" ht="9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s="19" customFormat="1" ht="12.75">
      <c r="A26" s="48"/>
      <c r="B26" s="37">
        <v>2012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9"/>
    </row>
    <row r="27" spans="1:15" ht="14.25" customHeight="1">
      <c r="A27" s="38" t="s">
        <v>1</v>
      </c>
      <c r="B27" s="39" t="s">
        <v>43</v>
      </c>
      <c r="C27" s="40">
        <v>0.8554226384565189</v>
      </c>
      <c r="D27" s="40">
        <v>10.956862084019486</v>
      </c>
      <c r="E27" s="40">
        <v>0.6656657338966057</v>
      </c>
      <c r="F27" s="40">
        <v>0.1583049174598931</v>
      </c>
      <c r="G27" s="40">
        <v>0.006085279547277452</v>
      </c>
      <c r="H27" s="40">
        <v>0.09864385484503854</v>
      </c>
      <c r="I27" s="40">
        <v>1.2855923236323912</v>
      </c>
      <c r="J27" s="40">
        <v>0.00022002549212262563</v>
      </c>
      <c r="K27" s="40">
        <v>0.32352193112737276</v>
      </c>
      <c r="L27" s="40">
        <v>0.10262754876743238</v>
      </c>
      <c r="M27" s="40">
        <v>0.324911781259612</v>
      </c>
      <c r="N27" s="40">
        <v>0.018226099183657803</v>
      </c>
      <c r="O27" s="41">
        <v>14.796084217687406</v>
      </c>
    </row>
    <row r="28" spans="1:15" ht="14.25" customHeight="1">
      <c r="A28" s="38" t="s">
        <v>2</v>
      </c>
      <c r="B28" s="40">
        <v>0.6240550039069667</v>
      </c>
      <c r="C28" s="39" t="s">
        <v>43</v>
      </c>
      <c r="D28" s="40">
        <v>0.917442998000705</v>
      </c>
      <c r="E28" s="40">
        <v>0.23114638775192836</v>
      </c>
      <c r="F28" s="40">
        <v>0.07761370937341457</v>
      </c>
      <c r="G28" s="40">
        <v>0.0032510893808045636</v>
      </c>
      <c r="H28" s="40">
        <v>0.01663667402983205</v>
      </c>
      <c r="I28" s="40">
        <v>0.11841700549328849</v>
      </c>
      <c r="J28" s="40">
        <v>0.0026522549447458754</v>
      </c>
      <c r="K28" s="40">
        <v>0.038168837342798564</v>
      </c>
      <c r="L28" s="40">
        <v>0.33129209562533823</v>
      </c>
      <c r="M28" s="40">
        <v>0.01383522780250457</v>
      </c>
      <c r="N28" s="40">
        <v>0.3386146537893457</v>
      </c>
      <c r="O28" s="41">
        <v>2.7131259374416725</v>
      </c>
    </row>
    <row r="29" spans="1:15" ht="14.25" customHeight="1">
      <c r="A29" s="38" t="s">
        <v>3</v>
      </c>
      <c r="B29" s="40">
        <v>9.224712732552382</v>
      </c>
      <c r="C29" s="40">
        <v>2.1640007286674963</v>
      </c>
      <c r="D29" s="39" t="s">
        <v>43</v>
      </c>
      <c r="E29" s="40">
        <v>2.7067674622518987</v>
      </c>
      <c r="F29" s="40">
        <v>0.8527515853787191</v>
      </c>
      <c r="G29" s="40">
        <v>0.06621400962266415</v>
      </c>
      <c r="H29" s="40">
        <v>0.10717980173010505</v>
      </c>
      <c r="I29" s="40">
        <v>4.026591428384479</v>
      </c>
      <c r="J29" s="40">
        <v>0.007101052193702891</v>
      </c>
      <c r="K29" s="40">
        <v>1.0895401144530596</v>
      </c>
      <c r="L29" s="40">
        <v>0.6781234106836157</v>
      </c>
      <c r="M29" s="40">
        <v>0.9999924121235055</v>
      </c>
      <c r="N29" s="40">
        <v>0.7524863618783572</v>
      </c>
      <c r="O29" s="41">
        <v>22.675461099919982</v>
      </c>
    </row>
    <row r="30" spans="1:15" ht="14.25" customHeight="1">
      <c r="A30" s="38" t="s">
        <v>4</v>
      </c>
      <c r="B30" s="40">
        <v>3.0761278598627784</v>
      </c>
      <c r="C30" s="40">
        <v>0.14878046745319015</v>
      </c>
      <c r="D30" s="40">
        <v>2.9269777030784168</v>
      </c>
      <c r="E30" s="39" t="s">
        <v>43</v>
      </c>
      <c r="F30" s="40">
        <v>1.4121407617044361</v>
      </c>
      <c r="G30" s="40">
        <v>0.004181823524491866</v>
      </c>
      <c r="H30" s="40">
        <v>1.2586081726142637</v>
      </c>
      <c r="I30" s="40">
        <v>1.4382719223700795</v>
      </c>
      <c r="J30" s="40">
        <v>0.028154683637550745</v>
      </c>
      <c r="K30" s="40">
        <v>0.08742152491810543</v>
      </c>
      <c r="L30" s="40">
        <v>1.4265301179763843</v>
      </c>
      <c r="M30" s="40">
        <v>0.13035248470782806</v>
      </c>
      <c r="N30" s="40">
        <v>0.13021133085400818</v>
      </c>
      <c r="O30" s="41">
        <v>12.067758852701534</v>
      </c>
    </row>
    <row r="31" spans="1:15" ht="14.25" customHeight="1">
      <c r="A31" s="42" t="s">
        <v>5</v>
      </c>
      <c r="B31" s="40">
        <v>1.5023639781789577</v>
      </c>
      <c r="C31" s="40">
        <v>0.18349959263903606</v>
      </c>
      <c r="D31" s="40">
        <v>1.7248155303110013</v>
      </c>
      <c r="E31" s="40">
        <v>0.6151172556697504</v>
      </c>
      <c r="F31" s="39" t="s">
        <v>43</v>
      </c>
      <c r="G31" s="40">
        <v>0.02369806471483055</v>
      </c>
      <c r="H31" s="40">
        <v>0.6226019567248068</v>
      </c>
      <c r="I31" s="40">
        <v>4.062503929532473</v>
      </c>
      <c r="J31" s="40">
        <v>0.04912108774379098</v>
      </c>
      <c r="K31" s="40">
        <v>0.03262145428486801</v>
      </c>
      <c r="L31" s="40">
        <v>0.5849053143702683</v>
      </c>
      <c r="M31" s="40">
        <v>0.042339360036464276</v>
      </c>
      <c r="N31" s="40">
        <v>0.3656839128552373</v>
      </c>
      <c r="O31" s="41">
        <v>9.809271437061483</v>
      </c>
    </row>
    <row r="32" spans="1:15" ht="14.25" customHeight="1">
      <c r="A32" s="38" t="s">
        <v>7</v>
      </c>
      <c r="B32" s="40">
        <v>0.08130649908205762</v>
      </c>
      <c r="C32" s="40">
        <v>0.0002491233397265124</v>
      </c>
      <c r="D32" s="40">
        <v>0.3623536738006895</v>
      </c>
      <c r="E32" s="40">
        <v>0.017135772370111775</v>
      </c>
      <c r="F32" s="40">
        <v>0.017269116456538502</v>
      </c>
      <c r="G32" s="39" t="s">
        <v>43</v>
      </c>
      <c r="H32" s="40">
        <v>0.011122675553006372</v>
      </c>
      <c r="I32" s="40">
        <v>0.23938714304190578</v>
      </c>
      <c r="J32" s="43" t="s">
        <v>47</v>
      </c>
      <c r="K32" s="40">
        <v>0.0005124670239213534</v>
      </c>
      <c r="L32" s="40">
        <v>0.011733950227428992</v>
      </c>
      <c r="M32" s="40">
        <v>0.05035605056210899</v>
      </c>
      <c r="N32" s="43" t="s">
        <v>47</v>
      </c>
      <c r="O32" s="41">
        <v>0.7914264714574955</v>
      </c>
    </row>
    <row r="33" spans="1:15" ht="14.25" customHeight="1">
      <c r="A33" s="38" t="s">
        <v>16</v>
      </c>
      <c r="B33" s="40">
        <v>0.36769429035806633</v>
      </c>
      <c r="C33" s="40">
        <v>0.06254560490838522</v>
      </c>
      <c r="D33" s="40">
        <v>0.6267350921774026</v>
      </c>
      <c r="E33" s="40">
        <v>0.3739156698101208</v>
      </c>
      <c r="F33" s="40">
        <v>1.2916341839249688</v>
      </c>
      <c r="G33" s="40">
        <v>0.00374110349407837</v>
      </c>
      <c r="H33" s="39" t="s">
        <v>43</v>
      </c>
      <c r="I33" s="40">
        <v>0.557832144291384</v>
      </c>
      <c r="J33" s="40">
        <v>0.6303231054143602</v>
      </c>
      <c r="K33" s="40">
        <v>0.006104590283212225</v>
      </c>
      <c r="L33" s="40">
        <v>0.592995950316057</v>
      </c>
      <c r="M33" s="40">
        <v>0.030889883979141722</v>
      </c>
      <c r="N33" s="40">
        <v>0.2366825730292004</v>
      </c>
      <c r="O33" s="41">
        <v>4.781094191986377</v>
      </c>
    </row>
    <row r="34" spans="1:15" ht="14.25" customHeight="1">
      <c r="A34" s="38" t="s">
        <v>8</v>
      </c>
      <c r="B34" s="40">
        <v>0.5779084908860415</v>
      </c>
      <c r="C34" s="40">
        <v>0.030003146313239318</v>
      </c>
      <c r="D34" s="40">
        <v>2.6269972398726993</v>
      </c>
      <c r="E34" s="40">
        <v>0.9122401070802285</v>
      </c>
      <c r="F34" s="40">
        <v>0.49824600329322516</v>
      </c>
      <c r="G34" s="40">
        <v>0.009565518586698093</v>
      </c>
      <c r="H34" s="40">
        <v>0.06350656836963414</v>
      </c>
      <c r="I34" s="39" t="s">
        <v>43</v>
      </c>
      <c r="J34" s="40">
        <v>0.04477308004963148</v>
      </c>
      <c r="K34" s="40">
        <v>0.10540897919793153</v>
      </c>
      <c r="L34" s="40">
        <v>0.2708917315225487</v>
      </c>
      <c r="M34" s="40">
        <v>0.1279181422550442</v>
      </c>
      <c r="N34" s="40">
        <v>0.14345843143728113</v>
      </c>
      <c r="O34" s="41">
        <v>5.410917438864204</v>
      </c>
    </row>
    <row r="35" spans="1:15" ht="14.25" customHeight="1">
      <c r="A35" s="75" t="s">
        <v>64</v>
      </c>
      <c r="B35" s="40">
        <v>0.0974417063411299</v>
      </c>
      <c r="C35" s="40">
        <v>0.02046829291914007</v>
      </c>
      <c r="D35" s="40">
        <v>0.21402533573722052</v>
      </c>
      <c r="E35" s="40">
        <v>0.09186563436563039</v>
      </c>
      <c r="F35" s="40">
        <v>1.4201438251977072</v>
      </c>
      <c r="G35" s="43" t="s">
        <v>47</v>
      </c>
      <c r="H35" s="40">
        <v>0.8981264893948034</v>
      </c>
      <c r="I35" s="40">
        <v>0.713913865255056</v>
      </c>
      <c r="J35" s="39" t="s">
        <v>43</v>
      </c>
      <c r="K35" s="40">
        <v>0.0044659441829609774</v>
      </c>
      <c r="L35" s="40">
        <v>0.26503161700644395</v>
      </c>
      <c r="M35" s="40">
        <v>0.010100154227591925</v>
      </c>
      <c r="N35" s="43" t="s">
        <v>47</v>
      </c>
      <c r="O35" s="41">
        <v>3.735582864627684</v>
      </c>
    </row>
    <row r="36" spans="1:15" ht="14.25" customHeight="1">
      <c r="A36" s="38" t="s">
        <v>9</v>
      </c>
      <c r="B36" s="40">
        <v>1.0318886539551961</v>
      </c>
      <c r="C36" s="40">
        <v>0.016999402436660774</v>
      </c>
      <c r="D36" s="40">
        <v>1.5450143878249243</v>
      </c>
      <c r="E36" s="40">
        <v>0.08247060060116956</v>
      </c>
      <c r="F36" s="40">
        <v>0.012289896063059295</v>
      </c>
      <c r="G36" s="40">
        <v>0.0006960238768979579</v>
      </c>
      <c r="H36" s="40">
        <v>0.0018434903856012694</v>
      </c>
      <c r="I36" s="40">
        <v>0.08536172137486518</v>
      </c>
      <c r="J36" s="40">
        <v>0.004028006129689806</v>
      </c>
      <c r="K36" s="39" t="s">
        <v>43</v>
      </c>
      <c r="L36" s="40">
        <v>0.007030842725802521</v>
      </c>
      <c r="M36" s="40">
        <v>0.10540300399900858</v>
      </c>
      <c r="N36" s="40">
        <v>0.14533013419632337</v>
      </c>
      <c r="O36" s="41">
        <v>3.0383561635691985</v>
      </c>
    </row>
    <row r="37" spans="1:15" ht="14.25" customHeight="1">
      <c r="A37" s="38" t="s">
        <v>10</v>
      </c>
      <c r="B37" s="40">
        <v>1.207787326127562</v>
      </c>
      <c r="C37" s="40">
        <v>0.2750674861003914</v>
      </c>
      <c r="D37" s="40">
        <v>1.4914715276882902</v>
      </c>
      <c r="E37" s="40">
        <v>0.8828996932004091</v>
      </c>
      <c r="F37" s="40">
        <v>0.9483488006582494</v>
      </c>
      <c r="G37" s="40">
        <v>0.0009007388463639198</v>
      </c>
      <c r="H37" s="40">
        <v>1.1866219130271842</v>
      </c>
      <c r="I37" s="40">
        <v>1.02521539612209</v>
      </c>
      <c r="J37" s="40">
        <v>0.0070859485261432565</v>
      </c>
      <c r="K37" s="40">
        <v>0.09323733212657737</v>
      </c>
      <c r="L37" s="39" t="s">
        <v>43</v>
      </c>
      <c r="M37" s="40">
        <v>0.08270886073363903</v>
      </c>
      <c r="N37" s="40">
        <v>0.10446572221976215</v>
      </c>
      <c r="O37" s="41">
        <v>7.305810745376663</v>
      </c>
    </row>
    <row r="38" spans="1:15" ht="14.25" customHeight="1">
      <c r="A38" s="38" t="s">
        <v>11</v>
      </c>
      <c r="B38" s="40">
        <v>1.1520377950206055</v>
      </c>
      <c r="C38" s="40">
        <v>0.003682197429484537</v>
      </c>
      <c r="D38" s="40">
        <v>1.315111981196148</v>
      </c>
      <c r="E38" s="40">
        <v>0.09331281325461047</v>
      </c>
      <c r="F38" s="40">
        <v>0.024264734133043264</v>
      </c>
      <c r="G38" s="40">
        <v>0.0008825230436178875</v>
      </c>
      <c r="H38" s="40">
        <v>0.010267691257771928</v>
      </c>
      <c r="I38" s="40">
        <v>0.17614607540327765</v>
      </c>
      <c r="J38" s="40">
        <v>0.001655190482616453</v>
      </c>
      <c r="K38" s="40">
        <v>0.04936408137224008</v>
      </c>
      <c r="L38" s="40">
        <v>0.016516224963593805</v>
      </c>
      <c r="M38" s="39" t="s">
        <v>43</v>
      </c>
      <c r="N38" s="40">
        <v>0.6516840402821489</v>
      </c>
      <c r="O38" s="41">
        <v>3.4949253478391578</v>
      </c>
    </row>
    <row r="39" spans="1:15" ht="14.25" customHeight="1">
      <c r="A39" s="38" t="s">
        <v>12</v>
      </c>
      <c r="B39" s="40">
        <v>1.337965340454836</v>
      </c>
      <c r="C39" s="40">
        <v>0.16483333155257196</v>
      </c>
      <c r="D39" s="40">
        <v>2.9591310979359924</v>
      </c>
      <c r="E39" s="40">
        <v>0.42355158278757815</v>
      </c>
      <c r="F39" s="40">
        <v>1.5449854516599102</v>
      </c>
      <c r="G39" s="43" t="s">
        <v>47</v>
      </c>
      <c r="H39" s="40">
        <v>0.5532902597328904</v>
      </c>
      <c r="I39" s="40">
        <v>1.3019639679404242</v>
      </c>
      <c r="J39" s="43" t="s">
        <v>47</v>
      </c>
      <c r="K39" s="40">
        <v>0.04024488058357637</v>
      </c>
      <c r="L39" s="40">
        <v>0.7874913473672455</v>
      </c>
      <c r="M39" s="40">
        <v>0.2667279714520994</v>
      </c>
      <c r="N39" s="39" t="s">
        <v>43</v>
      </c>
      <c r="O39" s="41">
        <v>9.380185231467124</v>
      </c>
    </row>
    <row r="40" spans="1:15" ht="4.5" customHeight="1">
      <c r="A40" s="3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</row>
    <row r="41" spans="1:15" ht="14.25" customHeight="1">
      <c r="A41" s="46" t="s">
        <v>6</v>
      </c>
      <c r="B41" s="41">
        <v>20.281289676726576</v>
      </c>
      <c r="C41" s="41">
        <v>3.925552012215842</v>
      </c>
      <c r="D41" s="41">
        <v>27.666938651642973</v>
      </c>
      <c r="E41" s="41">
        <v>7.096088713040042</v>
      </c>
      <c r="F41" s="41">
        <v>8.257992985303163</v>
      </c>
      <c r="G41" s="41">
        <v>0.1192161746377248</v>
      </c>
      <c r="H41" s="41">
        <v>4.8284495476649365</v>
      </c>
      <c r="I41" s="41">
        <v>15.031196922841712</v>
      </c>
      <c r="J41" s="41">
        <v>0.7751144346143543</v>
      </c>
      <c r="K41" s="41">
        <v>1.8706121368966242</v>
      </c>
      <c r="L41" s="41">
        <v>5.075170151552159</v>
      </c>
      <c r="M41" s="41">
        <v>2.1855353331385485</v>
      </c>
      <c r="N41" s="41">
        <v>2.886843259725322</v>
      </c>
      <c r="O41" s="47">
        <v>99.99999999999997</v>
      </c>
    </row>
    <row r="42" spans="1:15" ht="9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s="19" customFormat="1" ht="12.75">
      <c r="A43" s="48"/>
      <c r="B43" s="37" t="s">
        <v>55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9"/>
    </row>
    <row r="44" spans="1:15" ht="14.25" customHeight="1">
      <c r="A44" s="38" t="s">
        <v>1</v>
      </c>
      <c r="B44" s="77" t="s">
        <v>43</v>
      </c>
      <c r="C44" s="78">
        <v>36.3871641052963</v>
      </c>
      <c r="D44" s="78">
        <v>46.99670226403022</v>
      </c>
      <c r="E44" s="78">
        <v>-0.6067547196390862</v>
      </c>
      <c r="F44" s="78">
        <v>10.983266150640036</v>
      </c>
      <c r="G44" s="78">
        <v>0.0655341980773148</v>
      </c>
      <c r="H44" s="78">
        <v>0.7134653353407693</v>
      </c>
      <c r="I44" s="78">
        <v>-5.60586358217492</v>
      </c>
      <c r="J44" s="78">
        <v>0.12350713986133706</v>
      </c>
      <c r="K44" s="78">
        <v>12.396366508599753</v>
      </c>
      <c r="L44" s="78">
        <v>-0.8933931698693733</v>
      </c>
      <c r="M44" s="78">
        <v>-0.5938375480704219</v>
      </c>
      <c r="N44" s="78">
        <v>0.30817309214050737</v>
      </c>
      <c r="O44" s="79">
        <v>100.27432977423243</v>
      </c>
    </row>
    <row r="45" spans="1:15" ht="14.25" customHeight="1">
      <c r="A45" s="38" t="s">
        <v>2</v>
      </c>
      <c r="B45" s="78">
        <v>-3.324054776855389</v>
      </c>
      <c r="C45" s="77" t="s">
        <v>43</v>
      </c>
      <c r="D45" s="78">
        <v>0.034364278020301425</v>
      </c>
      <c r="E45" s="78">
        <v>5.9989367000369604</v>
      </c>
      <c r="F45" s="78">
        <v>1.3462834170711995</v>
      </c>
      <c r="G45" s="78">
        <v>-0.10856134539442076</v>
      </c>
      <c r="H45" s="78">
        <v>-0.027951964158294148</v>
      </c>
      <c r="I45" s="78">
        <v>1.219445679297949</v>
      </c>
      <c r="J45" s="78">
        <v>0.0010471296617072467</v>
      </c>
      <c r="K45" s="78">
        <v>0.36362042438980147</v>
      </c>
      <c r="L45" s="78">
        <v>-0.08747214467300866</v>
      </c>
      <c r="M45" s="78">
        <v>0.16525699363489152</v>
      </c>
      <c r="N45" s="78">
        <v>-19.255243628902726</v>
      </c>
      <c r="O45" s="79">
        <v>-13.674329237871028</v>
      </c>
    </row>
    <row r="46" spans="1:15" ht="14.25" customHeight="1">
      <c r="A46" s="38" t="s">
        <v>3</v>
      </c>
      <c r="B46" s="78">
        <v>111.05736915190894</v>
      </c>
      <c r="C46" s="78">
        <v>20.130102943037652</v>
      </c>
      <c r="D46" s="77" t="s">
        <v>43</v>
      </c>
      <c r="E46" s="78">
        <v>-1.674188086544544</v>
      </c>
      <c r="F46" s="78">
        <v>1.8429640594675527</v>
      </c>
      <c r="G46" s="78">
        <v>-0.8273351136385243</v>
      </c>
      <c r="H46" s="78">
        <v>-1.1416682441835309</v>
      </c>
      <c r="I46" s="78">
        <v>-43.48688581455479</v>
      </c>
      <c r="J46" s="78">
        <v>0.02491627186535039</v>
      </c>
      <c r="K46" s="78">
        <v>6.857201363872814</v>
      </c>
      <c r="L46" s="78">
        <v>20.65623162379989</v>
      </c>
      <c r="M46" s="78">
        <v>-0.998753571003555</v>
      </c>
      <c r="N46" s="78">
        <v>-4.335646719025143</v>
      </c>
      <c r="O46" s="79">
        <v>108.1043078650021</v>
      </c>
    </row>
    <row r="47" spans="1:15" ht="14.25" customHeight="1">
      <c r="A47" s="38" t="s">
        <v>4</v>
      </c>
      <c r="B47" s="78">
        <v>-16.654497638832122</v>
      </c>
      <c r="C47" s="78">
        <v>-2.6456756843092815</v>
      </c>
      <c r="D47" s="78">
        <v>-6.599635956731516</v>
      </c>
      <c r="E47" s="77" t="s">
        <v>43</v>
      </c>
      <c r="F47" s="78">
        <v>-24.36331506815432</v>
      </c>
      <c r="G47" s="78">
        <v>-0.08010839399421439</v>
      </c>
      <c r="H47" s="78">
        <v>15.711642338643596</v>
      </c>
      <c r="I47" s="78">
        <v>-0.42127133915702014</v>
      </c>
      <c r="J47" s="78">
        <v>-0.7967974098728138</v>
      </c>
      <c r="K47" s="78">
        <v>5.660076816146041</v>
      </c>
      <c r="L47" s="78">
        <v>-19.925113202111707</v>
      </c>
      <c r="M47" s="78">
        <v>-0.6819309149990374</v>
      </c>
      <c r="N47" s="78">
        <v>-2.444434962690058</v>
      </c>
      <c r="O47" s="79">
        <v>-53.24106141606246</v>
      </c>
    </row>
    <row r="48" spans="1:15" ht="14.25" customHeight="1">
      <c r="A48" s="42" t="s">
        <v>5</v>
      </c>
      <c r="B48" s="78">
        <v>-14.32817174017016</v>
      </c>
      <c r="C48" s="78">
        <v>5.213468819149044</v>
      </c>
      <c r="D48" s="78">
        <v>-9.470061642093103</v>
      </c>
      <c r="E48" s="78">
        <v>-2.033155652070529</v>
      </c>
      <c r="F48" s="77" t="s">
        <v>43</v>
      </c>
      <c r="G48" s="78">
        <v>0.38029895887242576</v>
      </c>
      <c r="H48" s="78">
        <v>-2.5887824697792485</v>
      </c>
      <c r="I48" s="78">
        <v>-52.46837767682907</v>
      </c>
      <c r="J48" s="78">
        <v>-0.6238856212442438</v>
      </c>
      <c r="K48" s="78">
        <v>0.6610037852914833</v>
      </c>
      <c r="L48" s="78">
        <v>-5.4599931846508</v>
      </c>
      <c r="M48" s="78">
        <v>-1.0483305455897343</v>
      </c>
      <c r="N48" s="78">
        <v>-6.433738070270118</v>
      </c>
      <c r="O48" s="79">
        <v>-88.19972503938406</v>
      </c>
    </row>
    <row r="49" spans="1:15" ht="14.25" customHeight="1">
      <c r="A49" s="38" t="s">
        <v>7</v>
      </c>
      <c r="B49" s="78">
        <v>7.322838701083959</v>
      </c>
      <c r="C49" s="78">
        <v>0.03193906023780194</v>
      </c>
      <c r="D49" s="78">
        <v>-3.15330858491891</v>
      </c>
      <c r="E49" s="78">
        <v>0.07101278578092332</v>
      </c>
      <c r="F49" s="78">
        <v>0.3253805997928812</v>
      </c>
      <c r="G49" s="77" t="s">
        <v>43</v>
      </c>
      <c r="H49" s="78">
        <v>-0.005098142081959247</v>
      </c>
      <c r="I49" s="78">
        <v>0.2914299067538509</v>
      </c>
      <c r="J49" s="80" t="s">
        <v>47</v>
      </c>
      <c r="K49" s="78">
        <v>-0.016401800149933945</v>
      </c>
      <c r="L49" s="78">
        <v>0.15443395393609144</v>
      </c>
      <c r="M49" s="78">
        <v>-2.737600550584965</v>
      </c>
      <c r="N49" s="80" t="s">
        <v>47</v>
      </c>
      <c r="O49" s="79">
        <v>2.284625929849739</v>
      </c>
    </row>
    <row r="50" spans="1:15" ht="14.25" customHeight="1">
      <c r="A50" s="38" t="s">
        <v>16</v>
      </c>
      <c r="B50" s="78">
        <v>-8.506580660311924</v>
      </c>
      <c r="C50" s="78">
        <v>0.5910487164336656</v>
      </c>
      <c r="D50" s="78">
        <v>-4.475403129087745</v>
      </c>
      <c r="E50" s="78">
        <v>-1.1793265829521296</v>
      </c>
      <c r="F50" s="78">
        <v>2.2823514059666845</v>
      </c>
      <c r="G50" s="78">
        <v>0.2255389335131578</v>
      </c>
      <c r="H50" s="77" t="s">
        <v>43</v>
      </c>
      <c r="I50" s="78">
        <v>0.6181728844913923</v>
      </c>
      <c r="J50" s="78">
        <v>14.809312895093193</v>
      </c>
      <c r="K50" s="78">
        <v>0.07935760784296056</v>
      </c>
      <c r="L50" s="78">
        <v>7.398059401429171</v>
      </c>
      <c r="M50" s="78">
        <v>-0.5042565152784151</v>
      </c>
      <c r="N50" s="78">
        <v>-11.561979419366333</v>
      </c>
      <c r="O50" s="79">
        <v>-0.22370446222631912</v>
      </c>
    </row>
    <row r="51" spans="1:15" ht="14.25" customHeight="1">
      <c r="A51" s="38" t="s">
        <v>8</v>
      </c>
      <c r="B51" s="78">
        <v>7.339980019055046</v>
      </c>
      <c r="C51" s="78">
        <v>-0.9000587500953953</v>
      </c>
      <c r="D51" s="78">
        <v>-1.534362583013752</v>
      </c>
      <c r="E51" s="78">
        <v>0.6879882976453935</v>
      </c>
      <c r="F51" s="78">
        <v>4.267569377035544</v>
      </c>
      <c r="G51" s="78">
        <v>-0.109896986815076</v>
      </c>
      <c r="H51" s="78">
        <v>-0.13375722522128053</v>
      </c>
      <c r="I51" s="77" t="s">
        <v>43</v>
      </c>
      <c r="J51" s="78">
        <v>-1.931679357006304</v>
      </c>
      <c r="K51" s="78">
        <v>4.854800328588726</v>
      </c>
      <c r="L51" s="78">
        <v>3.1255662369757315</v>
      </c>
      <c r="M51" s="78">
        <v>0.1871589710430796</v>
      </c>
      <c r="N51" s="78">
        <v>-3.964416671334655</v>
      </c>
      <c r="O51" s="79">
        <v>11.888891656857057</v>
      </c>
    </row>
    <row r="52" spans="1:15" ht="14.25" customHeight="1">
      <c r="A52" s="75" t="s">
        <v>64</v>
      </c>
      <c r="B52" s="78">
        <v>-1.5118791467040518</v>
      </c>
      <c r="C52" s="78">
        <v>0.22927756912513286</v>
      </c>
      <c r="D52" s="78">
        <v>120.46974364006104</v>
      </c>
      <c r="E52" s="78">
        <v>-0.17009612065911361</v>
      </c>
      <c r="F52" s="78">
        <v>43.38020869005635</v>
      </c>
      <c r="G52" s="80" t="s">
        <v>47</v>
      </c>
      <c r="H52" s="78">
        <v>-36.067703719046854</v>
      </c>
      <c r="I52" s="78">
        <v>-3.1820784059548695</v>
      </c>
      <c r="J52" s="77" t="s">
        <v>43</v>
      </c>
      <c r="K52" s="78">
        <v>-0.1719845306481724</v>
      </c>
      <c r="L52" s="78">
        <v>5.424105359899508</v>
      </c>
      <c r="M52" s="78">
        <v>-0.35940724078797043</v>
      </c>
      <c r="N52" s="80" t="s">
        <v>47</v>
      </c>
      <c r="O52" s="79">
        <v>128.04018609534103</v>
      </c>
    </row>
    <row r="53" spans="1:15" ht="14.25" customHeight="1">
      <c r="A53" s="38" t="s">
        <v>9</v>
      </c>
      <c r="B53" s="78">
        <v>-4.186003768165372</v>
      </c>
      <c r="C53" s="78">
        <v>0.01951347019793478</v>
      </c>
      <c r="D53" s="78">
        <v>26.757015949259955</v>
      </c>
      <c r="E53" s="78">
        <v>0.1639177673586922</v>
      </c>
      <c r="F53" s="78">
        <v>-0.03410573472022612</v>
      </c>
      <c r="G53" s="78">
        <v>-0.001327024842488604</v>
      </c>
      <c r="H53" s="78">
        <v>0.014897022480348273</v>
      </c>
      <c r="I53" s="78">
        <v>0.325497128241866</v>
      </c>
      <c r="J53" s="78">
        <v>0.02120547067304698</v>
      </c>
      <c r="K53" s="77" t="s">
        <v>43</v>
      </c>
      <c r="L53" s="78">
        <v>-0.06110177138841776</v>
      </c>
      <c r="M53" s="78">
        <v>-0.8033730560003142</v>
      </c>
      <c r="N53" s="78">
        <v>-8.292146334730607</v>
      </c>
      <c r="O53" s="79">
        <v>13.923989118364418</v>
      </c>
    </row>
    <row r="54" spans="1:15" ht="14.25" customHeight="1">
      <c r="A54" s="38" t="s">
        <v>10</v>
      </c>
      <c r="B54" s="78">
        <v>-14.22149056695703</v>
      </c>
      <c r="C54" s="78">
        <v>3.5467961059781334</v>
      </c>
      <c r="D54" s="78">
        <v>-9.564914318589883</v>
      </c>
      <c r="E54" s="78">
        <v>1.9540681186633972</v>
      </c>
      <c r="F54" s="78">
        <v>-2.951831429421141</v>
      </c>
      <c r="G54" s="78">
        <v>0.024439832536586846</v>
      </c>
      <c r="H54" s="78">
        <v>2.8674716380189866</v>
      </c>
      <c r="I54" s="78">
        <v>8.214542710358769</v>
      </c>
      <c r="J54" s="78">
        <v>3.48550886525785</v>
      </c>
      <c r="K54" s="78">
        <v>0.48722164435985343</v>
      </c>
      <c r="L54" s="77" t="s">
        <v>43</v>
      </c>
      <c r="M54" s="78">
        <v>0.2707495985688596</v>
      </c>
      <c r="N54" s="78">
        <v>-2.829373355079406</v>
      </c>
      <c r="O54" s="79">
        <v>-8.716811156305024</v>
      </c>
    </row>
    <row r="55" spans="1:15" ht="14.25" customHeight="1">
      <c r="A55" s="38" t="s">
        <v>11</v>
      </c>
      <c r="B55" s="78">
        <v>-2.628609396269647</v>
      </c>
      <c r="C55" s="78">
        <v>0.050688358071276675</v>
      </c>
      <c r="D55" s="78">
        <v>-12.101570582976267</v>
      </c>
      <c r="E55" s="78">
        <v>0.7597791342260194</v>
      </c>
      <c r="F55" s="78">
        <v>-0.7908599581467325</v>
      </c>
      <c r="G55" s="78">
        <v>-0.007704872391837742</v>
      </c>
      <c r="H55" s="78">
        <v>0.19126617073345994</v>
      </c>
      <c r="I55" s="78">
        <v>0.3158006415140237</v>
      </c>
      <c r="J55" s="78">
        <v>-0.007311956427436598</v>
      </c>
      <c r="K55" s="78">
        <v>10.169776158749015</v>
      </c>
      <c r="L55" s="78">
        <v>0.2879015041603711</v>
      </c>
      <c r="M55" s="77" t="s">
        <v>43</v>
      </c>
      <c r="N55" s="78">
        <v>-16.234801243217834</v>
      </c>
      <c r="O55" s="79">
        <v>-19.99564604197559</v>
      </c>
    </row>
    <row r="56" spans="1:15" ht="14.25" customHeight="1">
      <c r="A56" s="38" t="s">
        <v>12</v>
      </c>
      <c r="B56" s="78">
        <v>-7.895454279170232</v>
      </c>
      <c r="C56" s="78">
        <v>-1.6528767360769754</v>
      </c>
      <c r="D56" s="78">
        <v>-27.49722424554687</v>
      </c>
      <c r="E56" s="78">
        <v>-5.6944268114699845</v>
      </c>
      <c r="F56" s="78">
        <v>-3.8017609142230095</v>
      </c>
      <c r="G56" s="80" t="s">
        <v>47</v>
      </c>
      <c r="H56" s="78">
        <v>-13.383066072675417</v>
      </c>
      <c r="I56" s="78">
        <v>2.3130712225480443</v>
      </c>
      <c r="J56" s="80" t="s">
        <v>47</v>
      </c>
      <c r="K56" s="78">
        <v>-0.6455904412913034</v>
      </c>
      <c r="L56" s="78">
        <v>-19.604313819361465</v>
      </c>
      <c r="M56" s="78">
        <v>-2.6034109885541734</v>
      </c>
      <c r="N56" s="77" t="s">
        <v>43</v>
      </c>
      <c r="O56" s="79">
        <v>-80.46505308582138</v>
      </c>
    </row>
    <row r="57" spans="1:15" ht="4.5" customHeight="1">
      <c r="A57" s="38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 customHeight="1">
      <c r="A58" s="46" t="s">
        <v>6</v>
      </c>
      <c r="B58" s="79">
        <v>52.46344589861201</v>
      </c>
      <c r="C58" s="79">
        <v>61.00138797704528</v>
      </c>
      <c r="D58" s="79">
        <v>119.86134508841346</v>
      </c>
      <c r="E58" s="79">
        <v>-1.722245169624001</v>
      </c>
      <c r="F58" s="79">
        <v>32.48615059536482</v>
      </c>
      <c r="G58" s="79">
        <v>-0.43912181407707673</v>
      </c>
      <c r="H58" s="79">
        <v>-33.84928533192942</v>
      </c>
      <c r="I58" s="79">
        <v>-91.86651664546477</v>
      </c>
      <c r="J58" s="79">
        <v>15.105823427861687</v>
      </c>
      <c r="K58" s="79">
        <v>40.69544786575104</v>
      </c>
      <c r="L58" s="79">
        <v>-8.985089211854007</v>
      </c>
      <c r="M58" s="79">
        <v>-9.707735367621757</v>
      </c>
      <c r="N58" s="79">
        <v>-75.04360731247637</v>
      </c>
      <c r="O58" s="79">
        <v>100.00000000000092</v>
      </c>
    </row>
    <row r="59" spans="1:15" ht="9.75" customHeight="1" thickBot="1">
      <c r="A59" s="33"/>
      <c r="B59" s="33"/>
      <c r="C59" s="33"/>
      <c r="D59" s="33"/>
      <c r="E59" s="33"/>
      <c r="F59" s="33"/>
      <c r="G59" s="33"/>
      <c r="H59" s="33"/>
      <c r="I59" s="33"/>
      <c r="J59" s="54"/>
      <c r="K59" s="33"/>
      <c r="L59" s="33"/>
      <c r="M59" s="33"/>
      <c r="N59" s="33"/>
      <c r="O59" s="33"/>
    </row>
    <row r="60" spans="1:15" ht="2.25" customHeight="1">
      <c r="A60" s="48"/>
      <c r="B60" s="50"/>
      <c r="C60" s="50"/>
      <c r="D60" s="50"/>
      <c r="E60" s="50"/>
      <c r="F60" s="50"/>
      <c r="G60" s="50"/>
      <c r="H60" s="50"/>
      <c r="I60" s="50"/>
      <c r="J60" s="65"/>
      <c r="K60" s="50"/>
      <c r="L60" s="50"/>
      <c r="M60" s="50"/>
      <c r="N60" s="50"/>
      <c r="O60" s="30"/>
    </row>
    <row r="61" spans="1:15" s="12" customFormat="1" ht="12">
      <c r="A61" s="51" t="s">
        <v>42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1"/>
    </row>
    <row r="62" spans="1:15" s="12" customFormat="1" ht="12">
      <c r="A62" s="51" t="s">
        <v>70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1"/>
    </row>
    <row r="63" spans="2:14" s="12" customFormat="1" ht="1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</sheetData>
  <sheetProtection/>
  <conditionalFormatting sqref="B10:N17 B19:N21 B22:F22 J22 N22">
    <cfRule type="expression" priority="14" dxfId="0" stopIfTrue="1">
      <formula>B10&gt;2</formula>
    </cfRule>
  </conditionalFormatting>
  <conditionalFormatting sqref="B27:N34 B36:N38 B39:F39 H39:I39 K39:N39">
    <cfRule type="expression" priority="13" dxfId="0" stopIfTrue="1">
      <formula>B27&gt;2</formula>
    </cfRule>
  </conditionalFormatting>
  <conditionalFormatting sqref="B44:N56">
    <cfRule type="expression" priority="1" dxfId="11" stopIfTrue="1">
      <formula>B44&lt;-100</formula>
    </cfRule>
    <cfRule type="expression" priority="11" dxfId="10" stopIfTrue="1">
      <formula>B44&lt;0</formula>
    </cfRule>
    <cfRule type="expression" priority="12" dxfId="0" stopIfTrue="1">
      <formula>B44&gt;100</formula>
    </cfRule>
  </conditionalFormatting>
  <conditionalFormatting sqref="B18:I18 K18:N18">
    <cfRule type="expression" priority="10" dxfId="0" stopIfTrue="1">
      <formula>B18&gt;2</formula>
    </cfRule>
  </conditionalFormatting>
  <conditionalFormatting sqref="J18">
    <cfRule type="expression" priority="9" dxfId="0" stopIfTrue="1">
      <formula>J18&gt;2</formula>
    </cfRule>
  </conditionalFormatting>
  <conditionalFormatting sqref="B35:I35 K35:N35">
    <cfRule type="expression" priority="8" dxfId="0" stopIfTrue="1">
      <formula>B35&gt;2</formula>
    </cfRule>
  </conditionalFormatting>
  <conditionalFormatting sqref="J35">
    <cfRule type="expression" priority="7" dxfId="0" stopIfTrue="1">
      <formula>J35&gt;2</formula>
    </cfRule>
  </conditionalFormatting>
  <conditionalFormatting sqref="G22">
    <cfRule type="expression" priority="6" dxfId="0" stopIfTrue="1">
      <formula>G22&gt;2</formula>
    </cfRule>
  </conditionalFormatting>
  <conditionalFormatting sqref="G39">
    <cfRule type="expression" priority="5" dxfId="0" stopIfTrue="1">
      <formula>G39&gt;2</formula>
    </cfRule>
  </conditionalFormatting>
  <conditionalFormatting sqref="J39">
    <cfRule type="expression" priority="4" dxfId="0" stopIfTrue="1">
      <formula>J39&gt;2</formula>
    </cfRule>
  </conditionalFormatting>
  <conditionalFormatting sqref="H22:I22">
    <cfRule type="expression" priority="3" dxfId="0" stopIfTrue="1">
      <formula>H22&gt;2</formula>
    </cfRule>
  </conditionalFormatting>
  <conditionalFormatting sqref="K22:M22">
    <cfRule type="expression" priority="2" dxfId="0" stopIfTrue="1">
      <formula>K22&gt;2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5" sqref="A75:IV100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31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1" t="str">
        <f>+Exp!A2</f>
        <v>ARGENTINA, BOLIVIA, BRASIL, CHILE, COLOMBIA, ECUADOR, MÉXICO, PARAGUAY, PERÚ Y URUGUAY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1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2" t="str">
        <f>+Exp!A4</f>
        <v>Enero-junio 2012-2013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53"/>
    </row>
    <row r="5" spans="1:12" ht="12.75">
      <c r="A5" s="32" t="s">
        <v>36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30"/>
    </row>
    <row r="6" spans="1:12" ht="9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thickBot="1">
      <c r="A7" s="84" t="s">
        <v>0</v>
      </c>
      <c r="B7" s="82" t="s">
        <v>30</v>
      </c>
      <c r="C7" s="82" t="s">
        <v>31</v>
      </c>
      <c r="D7" s="82" t="s">
        <v>32</v>
      </c>
      <c r="E7" s="83" t="s">
        <v>33</v>
      </c>
      <c r="F7" s="82" t="s">
        <v>40</v>
      </c>
      <c r="G7" s="82" t="s">
        <v>34</v>
      </c>
      <c r="H7" s="82" t="s">
        <v>35</v>
      </c>
      <c r="I7" s="82" t="s">
        <v>41</v>
      </c>
      <c r="J7" s="82" t="s">
        <v>37</v>
      </c>
      <c r="K7" s="82" t="s">
        <v>38</v>
      </c>
      <c r="L7" s="82" t="s">
        <v>18</v>
      </c>
    </row>
    <row r="8" spans="1:12" ht="9" customHeight="1">
      <c r="A8" s="5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>
      <c r="A9" s="56"/>
      <c r="B9" s="56" t="str">
        <f>+Exp!B10</f>
        <v>Enero-junio 2013</v>
      </c>
      <c r="C9" s="56"/>
      <c r="D9" s="57"/>
      <c r="E9" s="57"/>
      <c r="F9" s="57"/>
      <c r="G9" s="57"/>
      <c r="H9" s="57"/>
      <c r="I9" s="57"/>
      <c r="J9" s="57"/>
      <c r="K9" s="57"/>
      <c r="L9" s="57"/>
    </row>
    <row r="10" spans="1:12" ht="9" customHeight="1">
      <c r="A10" s="58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4.25" customHeight="1">
      <c r="A11" s="31" t="s">
        <v>6</v>
      </c>
      <c r="B11" s="59">
        <f>+Exp!B25</f>
        <v>16779.973250940002</v>
      </c>
      <c r="C11" s="59">
        <f>+Exp!C25</f>
        <v>4015.1678031099996</v>
      </c>
      <c r="D11" s="59">
        <f>+Exp!D25</f>
        <v>23053.248</v>
      </c>
      <c r="E11" s="59">
        <f>+Exp!E25</f>
        <v>5711.11488854</v>
      </c>
      <c r="F11" s="59">
        <f>+Exp!F25</f>
        <v>6836.93223922</v>
      </c>
      <c r="G11" s="59">
        <f>+Exp!G25</f>
        <v>3293.26424</v>
      </c>
      <c r="H11" s="59">
        <f>+Exp!H25</f>
        <v>10297.382098</v>
      </c>
      <c r="I11" s="59">
        <f>+Exp!I25</f>
        <v>2750.1001390000015</v>
      </c>
      <c r="J11" s="59">
        <f>+Exp!J25</f>
        <v>3797.6197027999997</v>
      </c>
      <c r="K11" s="59">
        <f>+Exp!K25</f>
        <v>1470.1955389999998</v>
      </c>
      <c r="L11" s="59">
        <f>SUM(B11:K11)</f>
        <v>78004.99790060999</v>
      </c>
    </row>
    <row r="12" spans="1:12" ht="9" customHeight="1">
      <c r="A12" s="32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4.25" customHeight="1">
      <c r="A13" s="31" t="s">
        <v>24</v>
      </c>
      <c r="B13" s="59">
        <f>SUM(B15:B26)</f>
        <v>24140.92662584001</v>
      </c>
      <c r="C13" s="59">
        <f aca="true" t="shared" si="0" ref="C13:K13">SUM(C15:C26)</f>
        <v>1935.1026042599988</v>
      </c>
      <c r="D13" s="59">
        <f t="shared" si="0"/>
        <v>91370.884</v>
      </c>
      <c r="E13" s="59">
        <f t="shared" si="0"/>
        <v>33874.70762530003</v>
      </c>
      <c r="F13" s="59">
        <f t="shared" si="0"/>
        <v>22400.174317329995</v>
      </c>
      <c r="G13" s="59">
        <f t="shared" si="0"/>
        <v>8872.523717999997</v>
      </c>
      <c r="H13" s="59">
        <f t="shared" si="0"/>
        <v>174748.75265499993</v>
      </c>
      <c r="I13" s="59">
        <f t="shared" si="0"/>
        <v>2296.389653000002</v>
      </c>
      <c r="J13" s="59">
        <f>SUM(J15:J26)</f>
        <v>15845.4092734</v>
      </c>
      <c r="K13" s="59">
        <f t="shared" si="0"/>
        <v>2946.363634000001</v>
      </c>
      <c r="L13" s="59">
        <f>SUM(B13:K13)</f>
        <v>378431.23410613</v>
      </c>
    </row>
    <row r="14" spans="1:12" ht="6.75" customHeight="1">
      <c r="A14" s="6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7" ht="12.75">
      <c r="A15" s="32" t="s">
        <v>53</v>
      </c>
      <c r="B15" s="59">
        <v>423.09823237</v>
      </c>
      <c r="C15" s="59">
        <v>17.074383150000003</v>
      </c>
      <c r="D15" s="59">
        <v>1561.193</v>
      </c>
      <c r="E15" s="59">
        <v>328.2172212999724</v>
      </c>
      <c r="F15" s="59">
        <v>2315.5798903</v>
      </c>
      <c r="G15" s="59">
        <v>168.167</v>
      </c>
      <c r="H15" s="59">
        <v>3108.33325</v>
      </c>
      <c r="I15" s="59">
        <v>72.064128</v>
      </c>
      <c r="J15" s="59">
        <v>211.0476945000001</v>
      </c>
      <c r="K15" s="59">
        <v>24.10715</v>
      </c>
      <c r="L15" s="59">
        <f>SUM(B15:K15)</f>
        <v>8228.881949619974</v>
      </c>
      <c r="M15" s="16"/>
      <c r="N15" s="16"/>
      <c r="O15" s="16"/>
      <c r="P15" s="16"/>
      <c r="Q15" s="16"/>
    </row>
    <row r="16" spans="1:17" ht="6.75" customHeight="1">
      <c r="A16" s="6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16"/>
      <c r="N16" s="16"/>
      <c r="O16" s="16"/>
      <c r="P16" s="16"/>
      <c r="Q16" s="16"/>
    </row>
    <row r="17" spans="1:17" ht="12.75">
      <c r="A17" s="32" t="s">
        <v>50</v>
      </c>
      <c r="B17" s="59">
        <v>995.05098901</v>
      </c>
      <c r="C17" s="59">
        <v>63.44350665</v>
      </c>
      <c r="D17" s="59">
        <v>1200.522</v>
      </c>
      <c r="E17" s="59">
        <v>772.00805097</v>
      </c>
      <c r="F17" s="59">
        <v>195.12572612</v>
      </c>
      <c r="G17" s="59">
        <v>58.313</v>
      </c>
      <c r="H17" s="59">
        <v>5002.106591</v>
      </c>
      <c r="I17" s="59">
        <v>2.882908000000001</v>
      </c>
      <c r="J17" s="59">
        <v>1293.1945945999998</v>
      </c>
      <c r="K17" s="59">
        <v>33.541636</v>
      </c>
      <c r="L17" s="59">
        <f>SUM(B17:K17)</f>
        <v>9616.189002349998</v>
      </c>
      <c r="M17" s="16"/>
      <c r="N17" s="16"/>
      <c r="O17" s="16"/>
      <c r="P17" s="16"/>
      <c r="Q17" s="16"/>
    </row>
    <row r="18" spans="1:17" ht="12.75">
      <c r="A18" s="32" t="s">
        <v>13</v>
      </c>
      <c r="B18" s="59">
        <v>2084.3332391800004</v>
      </c>
      <c r="C18" s="59">
        <v>718.0844039499999</v>
      </c>
      <c r="D18" s="59">
        <v>11573.552</v>
      </c>
      <c r="E18" s="59">
        <v>5849.879103779998</v>
      </c>
      <c r="F18" s="59">
        <v>10257.71223074</v>
      </c>
      <c r="G18" s="59">
        <v>5427.043780999999</v>
      </c>
      <c r="H18" s="59">
        <v>145135.30987599998</v>
      </c>
      <c r="I18" s="59">
        <v>85.73103599999996</v>
      </c>
      <c r="J18" s="59">
        <v>3399.101198</v>
      </c>
      <c r="K18" s="59">
        <v>193.451334</v>
      </c>
      <c r="L18" s="59">
        <f>SUM(B18:K18)</f>
        <v>184724.19820265</v>
      </c>
      <c r="M18" s="16"/>
      <c r="N18" s="16"/>
      <c r="O18" s="16"/>
      <c r="P18" s="16"/>
      <c r="Q18" s="16"/>
    </row>
    <row r="19" spans="1:17" ht="6.75" customHeight="1">
      <c r="A19" s="6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16"/>
      <c r="N19" s="16"/>
      <c r="O19" s="16"/>
      <c r="P19" s="16"/>
      <c r="Q19" s="16"/>
    </row>
    <row r="20" spans="1:17" ht="12.75">
      <c r="A20" s="32" t="s">
        <v>49</v>
      </c>
      <c r="B20" s="59">
        <v>4741.41763476</v>
      </c>
      <c r="C20" s="59">
        <v>322.38602885</v>
      </c>
      <c r="D20" s="59">
        <v>21771.324</v>
      </c>
      <c r="E20" s="59">
        <v>5988.589235259998</v>
      </c>
      <c r="F20" s="59">
        <v>4163.96983673</v>
      </c>
      <c r="G20" s="59">
        <v>1492.526812</v>
      </c>
      <c r="H20" s="59">
        <v>10349.691682</v>
      </c>
      <c r="I20" s="59">
        <v>885.2832710000001</v>
      </c>
      <c r="J20" s="59">
        <v>3037.5434490000002</v>
      </c>
      <c r="K20" s="59">
        <v>564.3756850000001</v>
      </c>
      <c r="L20" s="59">
        <f>SUM(B20:K20)</f>
        <v>53317.1076346</v>
      </c>
      <c r="M20" s="16"/>
      <c r="N20" s="16"/>
      <c r="O20" s="16"/>
      <c r="P20" s="16"/>
      <c r="Q20" s="16"/>
    </row>
    <row r="21" spans="1:17" ht="7.5" customHeight="1">
      <c r="A21" s="6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16"/>
      <c r="N21" s="16"/>
      <c r="O21" s="16"/>
      <c r="P21" s="16"/>
      <c r="Q21" s="16"/>
    </row>
    <row r="22" spans="1:17" ht="12.75">
      <c r="A22" s="32" t="s">
        <v>14</v>
      </c>
      <c r="B22" s="59">
        <v>854.36447775</v>
      </c>
      <c r="C22" s="59">
        <v>212.06134269</v>
      </c>
      <c r="D22" s="59">
        <v>3830.904</v>
      </c>
      <c r="E22" s="59">
        <v>3965.3620694400015</v>
      </c>
      <c r="F22" s="59">
        <v>197.63359093</v>
      </c>
      <c r="G22" s="59">
        <v>434.852527</v>
      </c>
      <c r="H22" s="59">
        <v>1105.645242</v>
      </c>
      <c r="I22" s="59">
        <v>39.550461999999996</v>
      </c>
      <c r="J22" s="59">
        <v>1141.2249998</v>
      </c>
      <c r="K22" s="59">
        <v>6.606264</v>
      </c>
      <c r="L22" s="59">
        <f>SUM(B22:K22)</f>
        <v>11788.204975610002</v>
      </c>
      <c r="M22" s="16"/>
      <c r="N22" s="16"/>
      <c r="O22" s="16"/>
      <c r="P22" s="16"/>
      <c r="Q22" s="16"/>
    </row>
    <row r="23" spans="1:17" ht="12.75">
      <c r="A23" s="32" t="s">
        <v>15</v>
      </c>
      <c r="B23" s="59">
        <v>2756.29728349</v>
      </c>
      <c r="C23" s="59">
        <v>165.08945774</v>
      </c>
      <c r="D23" s="59">
        <v>24618.58</v>
      </c>
      <c r="E23" s="59">
        <v>9261.772025140002</v>
      </c>
      <c r="F23" s="59">
        <v>2436.25191902</v>
      </c>
      <c r="G23" s="59">
        <v>267.18995</v>
      </c>
      <c r="H23" s="59">
        <v>3705.781959</v>
      </c>
      <c r="I23" s="59">
        <v>76.200085</v>
      </c>
      <c r="J23" s="59">
        <v>3877.6900029999997</v>
      </c>
      <c r="K23" s="59">
        <v>737.208827</v>
      </c>
      <c r="L23" s="59">
        <f>SUM(B23:K23)</f>
        <v>47902.061509390005</v>
      </c>
      <c r="M23" s="16"/>
      <c r="N23" s="16"/>
      <c r="O23" s="16"/>
      <c r="P23" s="16"/>
      <c r="Q23" s="16"/>
    </row>
    <row r="24" spans="1:17" ht="12.75">
      <c r="A24" s="32" t="s">
        <v>27</v>
      </c>
      <c r="B24" s="59">
        <v>3085.2337072599994</v>
      </c>
      <c r="C24" s="59">
        <v>250.74256522</v>
      </c>
      <c r="D24" s="59">
        <v>6673.935</v>
      </c>
      <c r="E24" s="59">
        <v>3513.317262809999</v>
      </c>
      <c r="F24" s="59">
        <v>252.45395887</v>
      </c>
      <c r="G24" s="59">
        <v>61.19</v>
      </c>
      <c r="H24" s="59">
        <v>1719.125828</v>
      </c>
      <c r="I24" s="59">
        <v>108.614683</v>
      </c>
      <c r="J24" s="59">
        <v>1085.4114776000001</v>
      </c>
      <c r="K24" s="59">
        <v>48.944156</v>
      </c>
      <c r="L24" s="59">
        <f>SUM(B24:K24)</f>
        <v>16798.96863876</v>
      </c>
      <c r="M24" s="16"/>
      <c r="N24" s="16"/>
      <c r="O24" s="16"/>
      <c r="P24" s="16"/>
      <c r="Q24" s="16"/>
    </row>
    <row r="25" spans="1:17" ht="7.5" customHeight="1">
      <c r="A25" s="6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16"/>
      <c r="N25" s="16"/>
      <c r="O25" s="16"/>
      <c r="P25" s="16"/>
      <c r="Q25" s="16"/>
    </row>
    <row r="26" spans="1:17" ht="14.25" customHeight="1">
      <c r="A26" s="32" t="s">
        <v>22</v>
      </c>
      <c r="B26" s="59">
        <v>9201.131062020011</v>
      </c>
      <c r="C26" s="59">
        <v>186.2209160099989</v>
      </c>
      <c r="D26" s="59">
        <v>20140.874</v>
      </c>
      <c r="E26" s="59">
        <v>4195.562656600051</v>
      </c>
      <c r="F26" s="59">
        <v>2581.4471646199972</v>
      </c>
      <c r="G26" s="59">
        <v>963.2406479999981</v>
      </c>
      <c r="H26" s="59">
        <v>4622.758226999968</v>
      </c>
      <c r="I26" s="59">
        <v>1026.063080000002</v>
      </c>
      <c r="J26" s="59">
        <v>1800.1958568999992</v>
      </c>
      <c r="K26" s="59">
        <v>1338.128582000001</v>
      </c>
      <c r="L26" s="59">
        <f>SUM(B26:K26)</f>
        <v>46055.62219315002</v>
      </c>
      <c r="M26" s="16"/>
      <c r="N26" s="16"/>
      <c r="O26" s="16"/>
      <c r="P26" s="16"/>
      <c r="Q26" s="16"/>
    </row>
    <row r="27" spans="1:12" ht="9" customHeight="1">
      <c r="A27" s="6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4.25" customHeight="1">
      <c r="A28" s="70" t="s">
        <v>23</v>
      </c>
      <c r="B28" s="59">
        <f aca="true" t="shared" si="1" ref="B28:L28">+B11+B13</f>
        <v>40920.89987678001</v>
      </c>
      <c r="C28" s="59">
        <f t="shared" si="1"/>
        <v>5950.270407369999</v>
      </c>
      <c r="D28" s="59">
        <f t="shared" si="1"/>
        <v>114424.13200000001</v>
      </c>
      <c r="E28" s="59">
        <f t="shared" si="1"/>
        <v>39585.82251384003</v>
      </c>
      <c r="F28" s="59">
        <f t="shared" si="1"/>
        <v>29237.106556549996</v>
      </c>
      <c r="G28" s="59">
        <f t="shared" si="1"/>
        <v>12165.787957999997</v>
      </c>
      <c r="H28" s="59">
        <f t="shared" si="1"/>
        <v>185046.13475299993</v>
      </c>
      <c r="I28" s="59">
        <f t="shared" si="1"/>
        <v>5046.489792000004</v>
      </c>
      <c r="J28" s="59">
        <f t="shared" si="1"/>
        <v>19643.0289762</v>
      </c>
      <c r="K28" s="59">
        <f t="shared" si="1"/>
        <v>4416.5591730000015</v>
      </c>
      <c r="L28" s="59">
        <f t="shared" si="1"/>
        <v>456436.23200674</v>
      </c>
    </row>
    <row r="29" spans="1:12" ht="9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53"/>
    </row>
    <row r="30" spans="1:12" ht="15">
      <c r="A30" s="56"/>
      <c r="B30" s="56" t="str">
        <f>+Exp!B27</f>
        <v>Enero-junio 2012</v>
      </c>
      <c r="C30" s="56"/>
      <c r="D30" s="57"/>
      <c r="E30" s="57"/>
      <c r="F30" s="57"/>
      <c r="G30" s="57"/>
      <c r="H30" s="57"/>
      <c r="I30" s="57"/>
      <c r="J30" s="57"/>
      <c r="K30" s="57"/>
      <c r="L30" s="71"/>
    </row>
    <row r="31" spans="1:12" ht="9" customHeight="1">
      <c r="A31" s="58"/>
      <c r="B31" s="30"/>
      <c r="C31" s="30"/>
      <c r="D31" s="57"/>
      <c r="E31" s="57"/>
      <c r="F31" s="57"/>
      <c r="G31" s="57"/>
      <c r="H31" s="57"/>
      <c r="I31" s="57"/>
      <c r="J31" s="57"/>
      <c r="K31" s="57"/>
      <c r="L31" s="53"/>
    </row>
    <row r="32" spans="1:12" ht="14.25" customHeight="1">
      <c r="A32" s="31" t="s">
        <v>6</v>
      </c>
      <c r="B32" s="59">
        <f>+Exp!B42</f>
        <v>15741.37589913</v>
      </c>
      <c r="C32" s="59">
        <f>+Exp!C42</f>
        <v>3431.93171175</v>
      </c>
      <c r="D32" s="59">
        <f>+Exp!D42</f>
        <v>21803.809999999998</v>
      </c>
      <c r="E32" s="59">
        <f>+Exp!E42</f>
        <v>5852.710333800001</v>
      </c>
      <c r="F32" s="59">
        <f>+Exp!F42</f>
        <v>6421.888629120001</v>
      </c>
      <c r="G32" s="59">
        <f>+Exp!G42</f>
        <v>3718.036183</v>
      </c>
      <c r="H32" s="59">
        <f>+Exp!H42</f>
        <v>11544.045974</v>
      </c>
      <c r="I32" s="59">
        <f>+Exp!I42</f>
        <v>1925.935050000001</v>
      </c>
      <c r="J32" s="59">
        <f>+Exp!J42</f>
        <v>4009.0250636999995</v>
      </c>
      <c r="K32" s="59">
        <f>+Exp!K42</f>
        <v>1600.7162790000002</v>
      </c>
      <c r="L32" s="59">
        <f>SUM(B32:K32)</f>
        <v>76049.47512350001</v>
      </c>
    </row>
    <row r="33" spans="1:12" ht="9" customHeight="1">
      <c r="A33" s="32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14.25" customHeight="1">
      <c r="A34" s="31" t="s">
        <v>24</v>
      </c>
      <c r="B34" s="59">
        <f>SUM(B36:B47)</f>
        <v>23227.004246120006</v>
      </c>
      <c r="C34" s="59">
        <f aca="true" t="shared" si="2" ref="C34:K34">SUM(C36:C47)</f>
        <v>1814.585478049999</v>
      </c>
      <c r="D34" s="59">
        <f t="shared" si="2"/>
        <v>95409.88</v>
      </c>
      <c r="E34" s="59">
        <f t="shared" si="2"/>
        <v>34007.75532895</v>
      </c>
      <c r="F34" s="59">
        <f t="shared" si="2"/>
        <v>24053.293253009993</v>
      </c>
      <c r="G34" s="59">
        <f t="shared" si="2"/>
        <v>8538.284407</v>
      </c>
      <c r="H34" s="59">
        <f t="shared" si="2"/>
        <v>172373.76103100003</v>
      </c>
      <c r="I34" s="59">
        <f t="shared" si="2"/>
        <v>1680.5008120000007</v>
      </c>
      <c r="J34" s="59">
        <f t="shared" si="2"/>
        <v>18476.8412973</v>
      </c>
      <c r="K34" s="59">
        <f t="shared" si="2"/>
        <v>2570.4007210000004</v>
      </c>
      <c r="L34" s="59">
        <f>SUM(B34:K34)</f>
        <v>382152.30657443</v>
      </c>
    </row>
    <row r="35" spans="1:12" ht="6.75" customHeight="1">
      <c r="A35" s="6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8" ht="14.25" customHeight="1">
      <c r="A36" s="32" t="s">
        <v>53</v>
      </c>
      <c r="B36" s="59">
        <v>481.8955175399999</v>
      </c>
      <c r="C36" s="59">
        <v>4.728048220000001</v>
      </c>
      <c r="D36" s="59">
        <v>2628.921</v>
      </c>
      <c r="E36" s="59">
        <v>320.3404801699919</v>
      </c>
      <c r="F36" s="59">
        <v>2230.232425</v>
      </c>
      <c r="G36" s="59">
        <v>347.512</v>
      </c>
      <c r="H36" s="59">
        <v>3110.307565</v>
      </c>
      <c r="I36" s="59">
        <v>41.08</v>
      </c>
      <c r="J36" s="59">
        <v>230.2107112999999</v>
      </c>
      <c r="K36" s="59">
        <v>20.711312999999997</v>
      </c>
      <c r="L36" s="59">
        <f>SUM(B36:K36)</f>
        <v>9415.939060229992</v>
      </c>
      <c r="M36" s="2"/>
      <c r="N36" s="2"/>
      <c r="O36" s="2"/>
      <c r="P36" s="2"/>
      <c r="Q36" s="2"/>
      <c r="R36" s="2"/>
    </row>
    <row r="37" spans="1:18" ht="6.75" customHeight="1">
      <c r="A37" s="6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2"/>
      <c r="N37" s="2"/>
      <c r="O37" s="2"/>
      <c r="P37" s="2"/>
      <c r="Q37" s="2"/>
      <c r="R37" s="2"/>
    </row>
    <row r="38" spans="1:18" ht="14.25" customHeight="1">
      <c r="A38" s="32" t="s">
        <v>50</v>
      </c>
      <c r="B38" s="59">
        <v>898.19502402</v>
      </c>
      <c r="C38" s="59">
        <v>71.09531432</v>
      </c>
      <c r="D38" s="59">
        <v>1352.758</v>
      </c>
      <c r="E38" s="59">
        <v>660.4656370899999</v>
      </c>
      <c r="F38" s="59">
        <v>227.97892213999998</v>
      </c>
      <c r="G38" s="59">
        <v>42.263</v>
      </c>
      <c r="H38" s="59">
        <v>5387.807999</v>
      </c>
      <c r="I38" s="59">
        <v>1.5239590000000003</v>
      </c>
      <c r="J38" s="59">
        <v>1724.345797</v>
      </c>
      <c r="K38" s="59">
        <v>28.067653999999997</v>
      </c>
      <c r="L38" s="59">
        <f>SUM(B38:K38)</f>
        <v>10394.50130657</v>
      </c>
      <c r="M38" s="2"/>
      <c r="N38" s="2"/>
      <c r="O38" s="2"/>
      <c r="P38" s="2"/>
      <c r="Q38" s="2"/>
      <c r="R38" s="2"/>
    </row>
    <row r="39" spans="1:18" ht="14.25" customHeight="1">
      <c r="A39" s="32" t="s">
        <v>13</v>
      </c>
      <c r="B39" s="59">
        <v>2050.04861692</v>
      </c>
      <c r="C39" s="59">
        <v>692.0126408499999</v>
      </c>
      <c r="D39" s="59">
        <v>13800.773</v>
      </c>
      <c r="E39" s="59">
        <v>4557.388605690001</v>
      </c>
      <c r="F39" s="59">
        <v>11789.03201283</v>
      </c>
      <c r="G39" s="59">
        <v>5551.648972999999</v>
      </c>
      <c r="H39" s="59">
        <v>142851.165243</v>
      </c>
      <c r="I39" s="59">
        <v>46.27368799999997</v>
      </c>
      <c r="J39" s="59">
        <v>2998.6161531</v>
      </c>
      <c r="K39" s="59">
        <v>158.947186</v>
      </c>
      <c r="L39" s="59">
        <f>SUM(B39:K39)</f>
        <v>184495.90611939</v>
      </c>
      <c r="M39" s="2"/>
      <c r="N39" s="2"/>
      <c r="O39" s="2"/>
      <c r="P39" s="2"/>
      <c r="Q39" s="2"/>
      <c r="R39" s="2"/>
    </row>
    <row r="40" spans="1:18" ht="6.75" customHeight="1">
      <c r="A40" s="6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2"/>
      <c r="N40" s="2"/>
      <c r="O40" s="2"/>
      <c r="P40" s="2"/>
      <c r="Q40" s="2"/>
      <c r="R40" s="2"/>
    </row>
    <row r="41" spans="1:18" ht="14.25" customHeight="1">
      <c r="A41" s="32" t="s">
        <v>49</v>
      </c>
      <c r="B41" s="59">
        <v>5947.089873479999</v>
      </c>
      <c r="C41" s="59">
        <v>295.20201184</v>
      </c>
      <c r="D41" s="59">
        <v>23956.829</v>
      </c>
      <c r="E41" s="59">
        <v>6444.242002499999</v>
      </c>
      <c r="F41" s="59">
        <v>4712.81146424</v>
      </c>
      <c r="G41" s="59">
        <v>1271.3491169999998</v>
      </c>
      <c r="H41" s="59">
        <v>10988.712904</v>
      </c>
      <c r="I41" s="59">
        <v>645.5342250000001</v>
      </c>
      <c r="J41" s="59">
        <v>3869.9797876999996</v>
      </c>
      <c r="K41" s="59">
        <v>483.725604</v>
      </c>
      <c r="L41" s="59">
        <f>SUM(B41:K41)</f>
        <v>58615.47598976</v>
      </c>
      <c r="M41" s="2"/>
      <c r="N41" s="2"/>
      <c r="O41" s="2"/>
      <c r="P41" s="2"/>
      <c r="Q41" s="2"/>
      <c r="R41" s="2"/>
    </row>
    <row r="42" spans="1:18" ht="7.5" customHeight="1">
      <c r="A42" s="6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2"/>
      <c r="N42" s="2"/>
      <c r="O42" s="2"/>
      <c r="P42" s="2"/>
      <c r="Q42" s="2"/>
      <c r="R42" s="2"/>
    </row>
    <row r="43" spans="1:18" ht="14.25" customHeight="1">
      <c r="A43" s="32" t="s">
        <v>14</v>
      </c>
      <c r="B43" s="59">
        <v>382.68211195000003</v>
      </c>
      <c r="C43" s="59">
        <v>229.43440356</v>
      </c>
      <c r="D43" s="59">
        <v>3556.679</v>
      </c>
      <c r="E43" s="59">
        <v>4493.588404909998</v>
      </c>
      <c r="F43" s="59">
        <v>181.38056234</v>
      </c>
      <c r="G43" s="59">
        <v>308.664013</v>
      </c>
      <c r="H43" s="59">
        <v>1217.2658330000002</v>
      </c>
      <c r="I43" s="59">
        <v>11.410539</v>
      </c>
      <c r="J43" s="59">
        <v>1391.622541</v>
      </c>
      <c r="K43" s="59">
        <v>4.520563</v>
      </c>
      <c r="L43" s="59">
        <f>SUM(B43:K43)</f>
        <v>11777.247971759998</v>
      </c>
      <c r="M43" s="2"/>
      <c r="N43" s="2"/>
      <c r="O43" s="2"/>
      <c r="P43" s="2"/>
      <c r="Q43" s="2"/>
      <c r="R43" s="2"/>
    </row>
    <row r="44" spans="1:18" ht="14.25" customHeight="1">
      <c r="A44" s="32" t="s">
        <v>15</v>
      </c>
      <c r="B44" s="59">
        <v>2356.28662222</v>
      </c>
      <c r="C44" s="59">
        <v>166.05380044</v>
      </c>
      <c r="D44" s="59">
        <v>22456.444</v>
      </c>
      <c r="E44" s="59">
        <v>9052.375265789999</v>
      </c>
      <c r="F44" s="59">
        <v>2203.6384325999998</v>
      </c>
      <c r="G44" s="59">
        <v>219.10958</v>
      </c>
      <c r="H44" s="59">
        <v>2951.5046899999998</v>
      </c>
      <c r="I44" s="59">
        <v>34.639921</v>
      </c>
      <c r="J44" s="59">
        <v>4410.8690005</v>
      </c>
      <c r="K44" s="59">
        <v>366.57939899999997</v>
      </c>
      <c r="L44" s="59">
        <f>SUM(B44:K44)</f>
        <v>44217.50071155</v>
      </c>
      <c r="M44" s="2"/>
      <c r="N44" s="2"/>
      <c r="O44" s="2"/>
      <c r="P44" s="2"/>
      <c r="Q44" s="2"/>
      <c r="R44" s="2"/>
    </row>
    <row r="45" spans="1:18" ht="14.25" customHeight="1">
      <c r="A45" s="32" t="s">
        <v>27</v>
      </c>
      <c r="B45" s="59">
        <v>2589.1728264099997</v>
      </c>
      <c r="C45" s="59">
        <v>170.40336579</v>
      </c>
      <c r="D45" s="59">
        <v>6659.492</v>
      </c>
      <c r="E45" s="59">
        <v>3991.4447042300003</v>
      </c>
      <c r="F45" s="59">
        <v>789.93250264</v>
      </c>
      <c r="G45" s="59">
        <v>44.506</v>
      </c>
      <c r="H45" s="59">
        <v>1757.354544</v>
      </c>
      <c r="I45" s="59">
        <v>74.19583100000001</v>
      </c>
      <c r="J45" s="59">
        <v>1198.2386021000002</v>
      </c>
      <c r="K45" s="59">
        <v>62.397341</v>
      </c>
      <c r="L45" s="59">
        <f>SUM(B45:K45)</f>
        <v>17337.13771717</v>
      </c>
      <c r="M45" s="2"/>
      <c r="N45" s="2"/>
      <c r="O45" s="2"/>
      <c r="P45" s="2"/>
      <c r="Q45" s="2"/>
      <c r="R45" s="2"/>
    </row>
    <row r="46" spans="1:18" ht="7.5" customHeight="1">
      <c r="A46" s="6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2"/>
      <c r="N46" s="2"/>
      <c r="O46" s="2"/>
      <c r="P46" s="2"/>
      <c r="Q46" s="2"/>
      <c r="R46" s="2"/>
    </row>
    <row r="47" spans="1:18" ht="14.25" customHeight="1">
      <c r="A47" s="32" t="s">
        <v>22</v>
      </c>
      <c r="B47" s="59">
        <v>8521.633653580006</v>
      </c>
      <c r="C47" s="59">
        <v>185.655893029999</v>
      </c>
      <c r="D47" s="59">
        <v>20997.984</v>
      </c>
      <c r="E47" s="59">
        <v>4487.910228570006</v>
      </c>
      <c r="F47" s="59">
        <v>1918.2869312199914</v>
      </c>
      <c r="G47" s="59">
        <v>753.2317239999994</v>
      </c>
      <c r="H47" s="59">
        <v>4109.642252999991</v>
      </c>
      <c r="I47" s="59">
        <v>825.8426490000006</v>
      </c>
      <c r="J47" s="59">
        <v>2652.958704599999</v>
      </c>
      <c r="K47" s="59">
        <v>1445.4516610000003</v>
      </c>
      <c r="L47" s="59">
        <f>SUM(B47:K47)</f>
        <v>45898.59769799999</v>
      </c>
      <c r="M47" s="2"/>
      <c r="N47" s="2"/>
      <c r="O47" s="2"/>
      <c r="P47" s="2"/>
      <c r="Q47" s="2"/>
      <c r="R47" s="2"/>
    </row>
    <row r="48" spans="1:12" ht="9" customHeight="1">
      <c r="A48" s="6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14.25" customHeight="1">
      <c r="A49" s="70" t="s">
        <v>23</v>
      </c>
      <c r="B49" s="59">
        <f aca="true" t="shared" si="3" ref="B49:L49">+B32+B34</f>
        <v>38968.380145250005</v>
      </c>
      <c r="C49" s="59">
        <f t="shared" si="3"/>
        <v>5246.517189799999</v>
      </c>
      <c r="D49" s="59">
        <f t="shared" si="3"/>
        <v>117213.69</v>
      </c>
      <c r="E49" s="59">
        <f t="shared" si="3"/>
        <v>39860.46566275</v>
      </c>
      <c r="F49" s="59">
        <f t="shared" si="3"/>
        <v>30475.181882129993</v>
      </c>
      <c r="G49" s="59">
        <f t="shared" si="3"/>
        <v>12256.32059</v>
      </c>
      <c r="H49" s="59">
        <f t="shared" si="3"/>
        <v>183917.80700500004</v>
      </c>
      <c r="I49" s="59">
        <f t="shared" si="3"/>
        <v>3606.4358620000016</v>
      </c>
      <c r="J49" s="59">
        <f t="shared" si="3"/>
        <v>22485.866361</v>
      </c>
      <c r="K49" s="59">
        <f t="shared" si="3"/>
        <v>4171.117</v>
      </c>
      <c r="L49" s="59">
        <f t="shared" si="3"/>
        <v>458201.78169793007</v>
      </c>
    </row>
    <row r="50" spans="1:12" ht="9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5">
      <c r="A51" s="56"/>
      <c r="B51" s="56" t="str">
        <f>+Exp!B44</f>
        <v>Crecimiento 2013/2012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9" customHeight="1">
      <c r="A52" s="58"/>
      <c r="B52" s="30"/>
      <c r="C52" s="30"/>
      <c r="D52" s="57"/>
      <c r="E52" s="57"/>
      <c r="F52" s="57"/>
      <c r="G52" s="57"/>
      <c r="H52" s="57"/>
      <c r="I52" s="57"/>
      <c r="J52" s="57"/>
      <c r="K52" s="57"/>
      <c r="L52" s="30"/>
    </row>
    <row r="53" spans="1:12" ht="14.25" customHeight="1">
      <c r="A53" s="31" t="s">
        <v>6</v>
      </c>
      <c r="B53" s="61">
        <f aca="true" t="shared" si="4" ref="B53:L53">+(B11/B32-1)*100</f>
        <v>6.597881649388748</v>
      </c>
      <c r="C53" s="61">
        <f t="shared" si="4"/>
        <v>16.99439675221852</v>
      </c>
      <c r="D53" s="61">
        <f t="shared" si="4"/>
        <v>5.730365472823329</v>
      </c>
      <c r="E53" s="61">
        <f t="shared" si="4"/>
        <v>-2.4193140815849445</v>
      </c>
      <c r="F53" s="61">
        <f t="shared" si="4"/>
        <v>6.462952475039629</v>
      </c>
      <c r="G53" s="61">
        <f t="shared" si="4"/>
        <v>-11.424631770454186</v>
      </c>
      <c r="H53" s="61">
        <f t="shared" si="4"/>
        <v>-10.799193617279334</v>
      </c>
      <c r="I53" s="61">
        <f t="shared" si="4"/>
        <v>42.79298458169709</v>
      </c>
      <c r="J53" s="61">
        <f t="shared" si="4"/>
        <v>-5.273236199348929</v>
      </c>
      <c r="K53" s="61">
        <f t="shared" si="4"/>
        <v>-8.153895959722435</v>
      </c>
      <c r="L53" s="61">
        <f t="shared" si="4"/>
        <v>2.571382345419626</v>
      </c>
    </row>
    <row r="54" spans="1:12" ht="9" customHeight="1">
      <c r="A54" s="32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ht="14.25" customHeight="1">
      <c r="A55" s="31" t="s">
        <v>24</v>
      </c>
      <c r="B55" s="61">
        <f aca="true" t="shared" si="5" ref="B55:L55">(B13/B34-1)*100</f>
        <v>3.934740658053948</v>
      </c>
      <c r="C55" s="61">
        <f t="shared" si="5"/>
        <v>6.64157889875272</v>
      </c>
      <c r="D55" s="61">
        <f t="shared" si="5"/>
        <v>-4.233310009403635</v>
      </c>
      <c r="E55" s="61">
        <f>(E13/E34-1)*100</f>
        <v>-0.3912275372573992</v>
      </c>
      <c r="F55" s="61">
        <f t="shared" si="5"/>
        <v>-6.8727343000033025</v>
      </c>
      <c r="G55" s="61">
        <f t="shared" si="5"/>
        <v>3.9145956619338618</v>
      </c>
      <c r="H55" s="61">
        <f t="shared" si="5"/>
        <v>1.3778150513132692</v>
      </c>
      <c r="I55" s="61">
        <f t="shared" si="5"/>
        <v>36.64912486814087</v>
      </c>
      <c r="J55" s="61">
        <f t="shared" si="5"/>
        <v>-14.241785062496204</v>
      </c>
      <c r="K55" s="61">
        <f t="shared" si="5"/>
        <v>14.626626499456252</v>
      </c>
      <c r="L55" s="61">
        <f t="shared" si="5"/>
        <v>-0.9737145123250079</v>
      </c>
    </row>
    <row r="56" spans="1:12" ht="6.75" customHeight="1">
      <c r="A56" s="69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ht="14.25" customHeight="1">
      <c r="A57" s="32" t="s">
        <v>53</v>
      </c>
      <c r="B57" s="61">
        <f aca="true" t="shared" si="6" ref="B57:L57">(B15/B36-1)*100</f>
        <v>-12.201251729866813</v>
      </c>
      <c r="C57" s="61">
        <f t="shared" si="6"/>
        <v>261.1296322608148</v>
      </c>
      <c r="D57" s="61">
        <f t="shared" si="6"/>
        <v>-40.61468564479496</v>
      </c>
      <c r="E57" s="61">
        <f aca="true" t="shared" si="7" ref="E57:J57">(E15/E36-1)*100</f>
        <v>2.458865369060015</v>
      </c>
      <c r="F57" s="61">
        <f t="shared" si="7"/>
        <v>3.826841738255138</v>
      </c>
      <c r="G57" s="61">
        <f t="shared" si="7"/>
        <v>-51.60828978567646</v>
      </c>
      <c r="H57" s="61">
        <f t="shared" si="7"/>
        <v>-0.06347651988558578</v>
      </c>
      <c r="I57" s="61">
        <f t="shared" si="7"/>
        <v>75.42387536514119</v>
      </c>
      <c r="J57" s="61">
        <f t="shared" si="7"/>
        <v>-8.324120407684877</v>
      </c>
      <c r="K57" s="61">
        <f t="shared" si="6"/>
        <v>16.396048864695366</v>
      </c>
      <c r="L57" s="61">
        <f t="shared" si="6"/>
        <v>-12.60689032731509</v>
      </c>
    </row>
    <row r="58" spans="1:12" ht="6.75" customHeight="1">
      <c r="A58" s="69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ht="14.25" customHeight="1">
      <c r="A59" s="32" t="s">
        <v>50</v>
      </c>
      <c r="B59" s="61">
        <f aca="true" t="shared" si="8" ref="B59:L59">+(B17/B38-1)*100</f>
        <v>10.783400308377056</v>
      </c>
      <c r="C59" s="61">
        <f t="shared" si="8"/>
        <v>-10.762745397761675</v>
      </c>
      <c r="D59" s="61">
        <f t="shared" si="8"/>
        <v>-11.253749746813558</v>
      </c>
      <c r="E59" s="61">
        <f>+(E17/E38-1)*100</f>
        <v>16.888450755962726</v>
      </c>
      <c r="F59" s="61">
        <f t="shared" si="8"/>
        <v>-14.410628715853434</v>
      </c>
      <c r="G59" s="61">
        <f t="shared" si="8"/>
        <v>37.976480609516614</v>
      </c>
      <c r="H59" s="61">
        <f t="shared" si="8"/>
        <v>-7.158781606018394</v>
      </c>
      <c r="I59" s="61">
        <f t="shared" si="8"/>
        <v>89.17228088157229</v>
      </c>
      <c r="J59" s="61">
        <f t="shared" si="8"/>
        <v>-25.003755229961</v>
      </c>
      <c r="K59" s="61">
        <f t="shared" si="8"/>
        <v>19.50281273953285</v>
      </c>
      <c r="L59" s="61">
        <f t="shared" si="8"/>
        <v>-7.487731073043957</v>
      </c>
    </row>
    <row r="60" spans="1:12" ht="14.25" customHeight="1">
      <c r="A60" s="32" t="s">
        <v>13</v>
      </c>
      <c r="B60" s="61">
        <f aca="true" t="shared" si="9" ref="B60:L60">+(B18/B39-1)*100</f>
        <v>1.6723809365804199</v>
      </c>
      <c r="C60" s="61">
        <f t="shared" si="9"/>
        <v>3.7675270018154627</v>
      </c>
      <c r="D60" s="61">
        <f t="shared" si="9"/>
        <v>-16.138378625603067</v>
      </c>
      <c r="E60" s="61">
        <f>+(E18/E39-1)*100</f>
        <v>28.360331100057913</v>
      </c>
      <c r="F60" s="61">
        <f t="shared" si="9"/>
        <v>-12.989359774606314</v>
      </c>
      <c r="G60" s="61">
        <f t="shared" si="9"/>
        <v>-2.2444717345424303</v>
      </c>
      <c r="H60" s="61">
        <f t="shared" si="9"/>
        <v>1.598968149202351</v>
      </c>
      <c r="I60" s="61">
        <f t="shared" si="9"/>
        <v>85.26951212533571</v>
      </c>
      <c r="J60" s="61">
        <f t="shared" si="9"/>
        <v>13.355662227256882</v>
      </c>
      <c r="K60" s="61">
        <f t="shared" si="9"/>
        <v>21.707932595925293</v>
      </c>
      <c r="L60" s="61">
        <f t="shared" si="9"/>
        <v>0.12373829211811405</v>
      </c>
    </row>
    <row r="61" spans="1:12" ht="6.75" customHeight="1">
      <c r="A61" s="69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ht="14.25" customHeight="1">
      <c r="A62" s="32" t="s">
        <v>49</v>
      </c>
      <c r="B62" s="61">
        <f aca="true" t="shared" si="10" ref="B62:L62">+(B20/B41-1)*100</f>
        <v>-20.273314585281167</v>
      </c>
      <c r="C62" s="61">
        <f t="shared" si="10"/>
        <v>9.20861509058204</v>
      </c>
      <c r="D62" s="61">
        <f t="shared" si="10"/>
        <v>-9.122680635237668</v>
      </c>
      <c r="E62" s="61">
        <f>+(E20/E41-1)*100</f>
        <v>-7.070696089054918</v>
      </c>
      <c r="F62" s="61">
        <f t="shared" si="10"/>
        <v>-11.645736980452437</v>
      </c>
      <c r="G62" s="61">
        <f t="shared" si="10"/>
        <v>17.397085666123946</v>
      </c>
      <c r="H62" s="61">
        <f t="shared" si="10"/>
        <v>-5.815250863159682</v>
      </c>
      <c r="I62" s="61">
        <f t="shared" si="10"/>
        <v>37.13963361121557</v>
      </c>
      <c r="J62" s="61">
        <f t="shared" si="10"/>
        <v>-21.51009525542591</v>
      </c>
      <c r="K62" s="61">
        <f t="shared" si="10"/>
        <v>16.67269219017815</v>
      </c>
      <c r="L62" s="61">
        <f t="shared" si="10"/>
        <v>-9.03919701357645</v>
      </c>
    </row>
    <row r="63" spans="1:12" ht="7.5" customHeight="1">
      <c r="A63" s="69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ht="14.25" customHeight="1">
      <c r="A64" s="32" t="s">
        <v>14</v>
      </c>
      <c r="B64" s="61">
        <f>+(B22/B43-1)*100</f>
        <v>123.25696735509509</v>
      </c>
      <c r="C64" s="61">
        <f aca="true" t="shared" si="11" ref="C64:K64">+(C22/C43-1)*100</f>
        <v>-7.57212545304119</v>
      </c>
      <c r="D64" s="61">
        <f t="shared" si="11"/>
        <v>7.71014196108224</v>
      </c>
      <c r="E64" s="61">
        <f>+(E22/E43-1)*100</f>
        <v>-11.75511168074095</v>
      </c>
      <c r="F64" s="61">
        <f t="shared" si="11"/>
        <v>8.960733377556451</v>
      </c>
      <c r="G64" s="61">
        <f t="shared" si="11"/>
        <v>40.88215946314415</v>
      </c>
      <c r="H64" s="61">
        <f t="shared" si="11"/>
        <v>-9.16977935090043</v>
      </c>
      <c r="I64" s="61">
        <f t="shared" si="11"/>
        <v>246.61344218708683</v>
      </c>
      <c r="J64" s="61">
        <f t="shared" si="11"/>
        <v>-17.993208202855637</v>
      </c>
      <c r="K64" s="61">
        <f t="shared" si="11"/>
        <v>46.138080588634644</v>
      </c>
      <c r="L64" s="61">
        <f>+(L22/L43-1)*100</f>
        <v>0.09303534982261219</v>
      </c>
    </row>
    <row r="65" spans="1:12" ht="14.25" customHeight="1">
      <c r="A65" s="32" t="s">
        <v>15</v>
      </c>
      <c r="B65" s="61">
        <f>+(B23/B44-1)*100</f>
        <v>16.976315932784345</v>
      </c>
      <c r="C65" s="61">
        <f aca="true" t="shared" si="12" ref="C65:K65">+(C23/C44-1)*100</f>
        <v>-0.580741119712247</v>
      </c>
      <c r="D65" s="61">
        <f t="shared" si="12"/>
        <v>9.628131684606878</v>
      </c>
      <c r="E65" s="61">
        <f>+(E23/E44-1)*100</f>
        <v>2.313169231299317</v>
      </c>
      <c r="F65" s="61">
        <f t="shared" si="12"/>
        <v>10.555882624789191</v>
      </c>
      <c r="G65" s="61">
        <f t="shared" si="12"/>
        <v>21.94352706987983</v>
      </c>
      <c r="H65" s="61">
        <f t="shared" si="12"/>
        <v>25.555685937263426</v>
      </c>
      <c r="I65" s="61">
        <f t="shared" si="12"/>
        <v>119.97765237397627</v>
      </c>
      <c r="J65" s="61">
        <f t="shared" si="12"/>
        <v>-12.087844763459554</v>
      </c>
      <c r="K65" s="61">
        <f t="shared" si="12"/>
        <v>101.104816312932</v>
      </c>
      <c r="L65" s="61">
        <f>+(L23/L44-1)*100</f>
        <v>8.332811078301328</v>
      </c>
    </row>
    <row r="66" spans="1:12" ht="14.25" customHeight="1">
      <c r="A66" s="32" t="s">
        <v>27</v>
      </c>
      <c r="B66" s="61">
        <f>+(B24/B45-1)*100</f>
        <v>19.159048627040075</v>
      </c>
      <c r="C66" s="61">
        <f aca="true" t="shared" si="13" ref="C66:K66">+(C24/C45-1)*100</f>
        <v>47.14648625485931</v>
      </c>
      <c r="D66" s="61">
        <f t="shared" si="13"/>
        <v>0.21687840453896712</v>
      </c>
      <c r="E66" s="61">
        <f>+(E24/E45-1)*100</f>
        <v>-11.978806593845526</v>
      </c>
      <c r="F66" s="61">
        <f t="shared" si="13"/>
        <v>-68.04107211359397</v>
      </c>
      <c r="G66" s="61">
        <f t="shared" si="13"/>
        <v>37.48708039365478</v>
      </c>
      <c r="H66" s="61">
        <f t="shared" si="13"/>
        <v>-2.1753559138377287</v>
      </c>
      <c r="I66" s="61">
        <f t="shared" si="13"/>
        <v>46.389199414721816</v>
      </c>
      <c r="J66" s="61">
        <f t="shared" si="13"/>
        <v>-9.41608159695927</v>
      </c>
      <c r="K66" s="61">
        <f t="shared" si="13"/>
        <v>-21.56051008647948</v>
      </c>
      <c r="L66" s="61">
        <f>+(L24/L45-1)*100</f>
        <v>-3.1041402980667265</v>
      </c>
    </row>
    <row r="67" spans="1:12" ht="7.5" customHeight="1">
      <c r="A67" s="69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ht="14.25" customHeight="1">
      <c r="A68" s="32" t="s">
        <v>22</v>
      </c>
      <c r="B68" s="61">
        <f aca="true" t="shared" si="14" ref="B68:L68">+(B26/B47-1)*100</f>
        <v>7.973792773343913</v>
      </c>
      <c r="C68" s="61">
        <f t="shared" si="14"/>
        <v>0.304338833946205</v>
      </c>
      <c r="D68" s="61">
        <f t="shared" si="14"/>
        <v>-4.081868049808978</v>
      </c>
      <c r="E68" s="61">
        <f>+(E26/E47-1)*100</f>
        <v>-6.514113631526596</v>
      </c>
      <c r="F68" s="61">
        <f t="shared" si="14"/>
        <v>34.57044004247318</v>
      </c>
      <c r="G68" s="61">
        <f t="shared" si="14"/>
        <v>27.881051382801147</v>
      </c>
      <c r="H68" s="61">
        <f t="shared" si="14"/>
        <v>12.485660366797347</v>
      </c>
      <c r="I68" s="61">
        <f t="shared" si="14"/>
        <v>24.244380117985553</v>
      </c>
      <c r="J68" s="61">
        <f t="shared" si="14"/>
        <v>-32.14384175001983</v>
      </c>
      <c r="K68" s="61">
        <f t="shared" si="14"/>
        <v>-7.42488191723758</v>
      </c>
      <c r="L68" s="61">
        <f t="shared" si="14"/>
        <v>0.34211174856191295</v>
      </c>
    </row>
    <row r="69" spans="1:12" ht="7.5" customHeight="1">
      <c r="A69" s="69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ht="14.25" customHeight="1">
      <c r="A70" s="70" t="s">
        <v>23</v>
      </c>
      <c r="B70" s="61">
        <f aca="true" t="shared" si="15" ref="B70:L70">+(B28/B49-1)*100</f>
        <v>5.010523209464224</v>
      </c>
      <c r="C70" s="61">
        <f t="shared" si="15"/>
        <v>13.413721753131757</v>
      </c>
      <c r="D70" s="61">
        <f t="shared" si="15"/>
        <v>-2.379890949598118</v>
      </c>
      <c r="E70" s="61">
        <f t="shared" si="15"/>
        <v>-0.6890113909698403</v>
      </c>
      <c r="F70" s="61">
        <f t="shared" si="15"/>
        <v>-4.06256911072278</v>
      </c>
      <c r="G70" s="61">
        <f t="shared" si="15"/>
        <v>-0.7386607696429515</v>
      </c>
      <c r="H70" s="61">
        <f t="shared" si="15"/>
        <v>0.613495651331486</v>
      </c>
      <c r="I70" s="61">
        <f t="shared" si="15"/>
        <v>39.93011341677928</v>
      </c>
      <c r="J70" s="61">
        <f t="shared" si="15"/>
        <v>-12.642774528495304</v>
      </c>
      <c r="K70" s="61">
        <f t="shared" si="15"/>
        <v>5.884327219783114</v>
      </c>
      <c r="L70" s="61">
        <f t="shared" si="15"/>
        <v>-0.3853214373474412</v>
      </c>
    </row>
    <row r="71" spans="1:12" ht="9" customHeight="1" thickBot="1">
      <c r="A71" s="54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2.25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s="12" customFormat="1" ht="12">
      <c r="A73" s="51" t="s">
        <v>48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2:12" s="12" customFormat="1" ht="1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PageLayoutView="0" workbookViewId="0" topLeftCell="A1">
      <pane xSplit="1" ySplit="7" topLeftCell="B66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A76" sqref="A76:IV103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1" width="8.57421875" style="0" customWidth="1"/>
    <col min="12" max="12" width="8.8515625" style="0" customWidth="1"/>
  </cols>
  <sheetData>
    <row r="1" spans="1:12" ht="12.75">
      <c r="A1" s="31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1" t="s">
        <v>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1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2" t="str">
        <f>+Exp!A4</f>
        <v>Enero-junio 2012-2013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>
      <c r="A5" s="32" t="s">
        <v>36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30"/>
    </row>
    <row r="6" spans="1:12" ht="9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thickBot="1">
      <c r="A7" s="84" t="s">
        <v>0</v>
      </c>
      <c r="B7" s="82" t="s">
        <v>30</v>
      </c>
      <c r="C7" s="82" t="s">
        <v>31</v>
      </c>
      <c r="D7" s="82" t="s">
        <v>32</v>
      </c>
      <c r="E7" s="83" t="s">
        <v>33</v>
      </c>
      <c r="F7" s="82" t="s">
        <v>40</v>
      </c>
      <c r="G7" s="82" t="s">
        <v>34</v>
      </c>
      <c r="H7" s="82" t="s">
        <v>35</v>
      </c>
      <c r="I7" s="82" t="s">
        <v>41</v>
      </c>
      <c r="J7" s="82" t="s">
        <v>37</v>
      </c>
      <c r="K7" s="82" t="s">
        <v>38</v>
      </c>
      <c r="L7" s="82" t="s">
        <v>18</v>
      </c>
    </row>
    <row r="8" spans="1:12" ht="7.5" customHeight="1">
      <c r="A8" s="5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>
      <c r="A9" s="56"/>
      <c r="B9" s="56" t="str">
        <f>+Exp!B10</f>
        <v>Enero-junio 2013</v>
      </c>
      <c r="C9" s="56"/>
      <c r="D9" s="57"/>
      <c r="E9" s="57"/>
      <c r="F9" s="57"/>
      <c r="G9" s="57"/>
      <c r="H9" s="57"/>
      <c r="I9" s="57"/>
      <c r="J9" s="57"/>
      <c r="K9" s="57"/>
      <c r="L9" s="57"/>
    </row>
    <row r="10" spans="1:12" ht="7.5" customHeight="1">
      <c r="A10" s="58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4.25" customHeight="1">
      <c r="A11" s="31" t="s">
        <v>6</v>
      </c>
      <c r="B11" s="59">
        <f>+Imp!B25</f>
        <v>13093.0152459</v>
      </c>
      <c r="C11" s="59">
        <f>+Imp!C25</f>
        <v>2085.1790559999995</v>
      </c>
      <c r="D11" s="59">
        <f>+Imp!D25</f>
        <v>19082.964</v>
      </c>
      <c r="E11" s="59">
        <f>+Imp!E25</f>
        <v>9276.716545300002</v>
      </c>
      <c r="F11" s="59">
        <f>+Imp!F25</f>
        <v>6734.875266849999</v>
      </c>
      <c r="G11" s="59">
        <f>+Imp!G25</f>
        <v>3903.5394579999993</v>
      </c>
      <c r="H11" s="59">
        <f>+Imp!H25</f>
        <v>4840.153483</v>
      </c>
      <c r="I11" s="59">
        <f>+Imp!I25</f>
        <v>2805.346899</v>
      </c>
      <c r="J11" s="59">
        <f>+Imp!J25</f>
        <v>5754.696308199999</v>
      </c>
      <c r="K11" s="59">
        <f>+Imp!K25</f>
        <v>2279.420773</v>
      </c>
      <c r="L11" s="59">
        <f>SUM(B11:K11)</f>
        <v>69855.90703525001</v>
      </c>
    </row>
    <row r="12" spans="1:12" ht="9" customHeight="1">
      <c r="A12" s="32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4.25" customHeight="1">
      <c r="A13" s="31" t="s">
        <v>24</v>
      </c>
      <c r="B13" s="59">
        <f>SUM(B15:B26)</f>
        <v>22873.474436079996</v>
      </c>
      <c r="C13" s="59">
        <f aca="true" t="shared" si="0" ref="C13:K13">SUM(C15:C26)</f>
        <v>2149.334773</v>
      </c>
      <c r="D13" s="59">
        <f t="shared" si="0"/>
        <v>98432.845</v>
      </c>
      <c r="E13" s="59">
        <f t="shared" si="0"/>
        <v>26298.794257339985</v>
      </c>
      <c r="F13" s="59">
        <f t="shared" si="0"/>
        <v>22111.234126179996</v>
      </c>
      <c r="G13" s="59">
        <f t="shared" si="0"/>
        <v>8944.626526999999</v>
      </c>
      <c r="H13" s="59">
        <f t="shared" si="0"/>
        <v>182067.93041700003</v>
      </c>
      <c r="I13" s="59">
        <f t="shared" si="0"/>
        <v>3195.4308199999964</v>
      </c>
      <c r="J13" s="59">
        <f t="shared" si="0"/>
        <v>15486.0511504</v>
      </c>
      <c r="K13" s="59">
        <f t="shared" si="0"/>
        <v>3183.4085489999993</v>
      </c>
      <c r="L13" s="59">
        <f>SUM(B13:K13)</f>
        <v>384743.13005599997</v>
      </c>
    </row>
    <row r="14" spans="1:12" ht="6.75" customHeight="1">
      <c r="A14" s="6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7" ht="15" customHeight="1">
      <c r="A15" s="32" t="s">
        <v>53</v>
      </c>
      <c r="B15" s="59">
        <v>909.1408211199999</v>
      </c>
      <c r="C15" s="59">
        <v>4.023463</v>
      </c>
      <c r="D15" s="59">
        <v>1544.151</v>
      </c>
      <c r="E15" s="59">
        <v>829.557277849995</v>
      </c>
      <c r="F15" s="59">
        <v>408.62118580000003</v>
      </c>
      <c r="G15" s="59">
        <v>124.62107599999972</v>
      </c>
      <c r="H15" s="59">
        <v>2557.6742100000006</v>
      </c>
      <c r="I15" s="59">
        <v>13.377344</v>
      </c>
      <c r="J15" s="59">
        <v>178.12525989999997</v>
      </c>
      <c r="K15" s="59">
        <v>6.015105999999999</v>
      </c>
      <c r="L15" s="59">
        <f>SUM(B15:K15)</f>
        <v>6575.306743669996</v>
      </c>
      <c r="M15" s="2"/>
      <c r="N15" s="2"/>
      <c r="O15" s="2"/>
      <c r="P15" s="2"/>
      <c r="Q15" s="2"/>
    </row>
    <row r="16" spans="1:17" ht="6.75" customHeight="1">
      <c r="A16" s="6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2"/>
      <c r="N16" s="2"/>
      <c r="O16" s="2"/>
      <c r="P16" s="2"/>
      <c r="Q16" s="2"/>
    </row>
    <row r="17" spans="1:17" ht="14.25" customHeight="1">
      <c r="A17" s="32" t="s">
        <v>50</v>
      </c>
      <c r="B17" s="59">
        <v>223.05251277</v>
      </c>
      <c r="C17" s="59">
        <v>25.745441</v>
      </c>
      <c r="D17" s="59">
        <v>1573.815</v>
      </c>
      <c r="E17" s="59">
        <v>872.5210849599994</v>
      </c>
      <c r="F17" s="59">
        <v>487.02265624</v>
      </c>
      <c r="G17" s="59">
        <v>123.496</v>
      </c>
      <c r="H17" s="59">
        <v>4906.526269</v>
      </c>
      <c r="I17" s="59">
        <v>9.099162999999994</v>
      </c>
      <c r="J17" s="59">
        <v>322.3968453</v>
      </c>
      <c r="K17" s="59">
        <v>21.997647</v>
      </c>
      <c r="L17" s="59">
        <f>SUM(B17:K17)</f>
        <v>8565.67261927</v>
      </c>
      <c r="M17" s="2"/>
      <c r="N17" s="2"/>
      <c r="O17" s="2"/>
      <c r="P17" s="2"/>
      <c r="Q17" s="2"/>
    </row>
    <row r="18" spans="1:17" ht="14.25" customHeight="1">
      <c r="A18" s="32" t="s">
        <v>13</v>
      </c>
      <c r="B18" s="59">
        <v>3805.94664865</v>
      </c>
      <c r="C18" s="59">
        <v>565.891709</v>
      </c>
      <c r="D18" s="59">
        <v>17583.19</v>
      </c>
      <c r="E18" s="59">
        <v>7449.094100279993</v>
      </c>
      <c r="F18" s="59">
        <v>8203.37034569</v>
      </c>
      <c r="G18" s="59">
        <v>3923.8291820000004</v>
      </c>
      <c r="H18" s="59">
        <v>92618.069511</v>
      </c>
      <c r="I18" s="59">
        <v>387.25665000000083</v>
      </c>
      <c r="J18" s="59">
        <v>4324.654091300001</v>
      </c>
      <c r="K18" s="59">
        <v>440.12296999999995</v>
      </c>
      <c r="L18" s="59">
        <f>SUM(B18:K18)</f>
        <v>139301.42520792</v>
      </c>
      <c r="M18" s="2"/>
      <c r="N18" s="2"/>
      <c r="O18" s="2"/>
      <c r="P18" s="2"/>
      <c r="Q18" s="2"/>
    </row>
    <row r="19" spans="1:17" ht="6.75" customHeight="1">
      <c r="A19" s="6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2"/>
      <c r="N19" s="2"/>
      <c r="O19" s="2"/>
      <c r="P19" s="2"/>
      <c r="Q19" s="2"/>
    </row>
    <row r="20" spans="1:17" ht="14.25" customHeight="1">
      <c r="A20" s="32" t="s">
        <v>49</v>
      </c>
      <c r="B20" s="59">
        <v>6654.43843938</v>
      </c>
      <c r="C20" s="59">
        <v>445.4749289999999</v>
      </c>
      <c r="D20" s="59">
        <v>25041.283</v>
      </c>
      <c r="E20" s="59">
        <v>5858.9434944</v>
      </c>
      <c r="F20" s="59">
        <v>3816.00651927</v>
      </c>
      <c r="G20" s="59">
        <v>1274.4764140000002</v>
      </c>
      <c r="H20" s="59">
        <v>21669.379137000004</v>
      </c>
      <c r="I20" s="59">
        <v>464.4569579999997</v>
      </c>
      <c r="J20" s="59">
        <v>2623.2273194</v>
      </c>
      <c r="K20" s="59">
        <v>715.04791</v>
      </c>
      <c r="L20" s="59">
        <f>SUM(B20:K20)</f>
        <v>68562.73412045</v>
      </c>
      <c r="M20" s="2"/>
      <c r="N20" s="2"/>
      <c r="O20" s="2"/>
      <c r="P20" s="2"/>
      <c r="Q20" s="2"/>
    </row>
    <row r="21" spans="1:17" ht="7.5" customHeight="1">
      <c r="A21" s="6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2"/>
      <c r="N21" s="2"/>
      <c r="O21" s="2"/>
      <c r="P21" s="2"/>
      <c r="Q21" s="2"/>
    </row>
    <row r="22" spans="1:17" ht="14.25" customHeight="1">
      <c r="A22" s="32" t="s">
        <v>14</v>
      </c>
      <c r="B22" s="59">
        <v>765.48971976</v>
      </c>
      <c r="C22" s="59">
        <v>209.941924</v>
      </c>
      <c r="D22" s="59">
        <v>3370.365</v>
      </c>
      <c r="E22" s="59">
        <v>944.4164201400004</v>
      </c>
      <c r="F22" s="59">
        <v>727.85344761</v>
      </c>
      <c r="G22" s="59">
        <v>298.197344</v>
      </c>
      <c r="H22" s="59">
        <v>8730.008083</v>
      </c>
      <c r="I22" s="59">
        <v>141.82238600000008</v>
      </c>
      <c r="J22" s="59">
        <v>743.3135982</v>
      </c>
      <c r="K22" s="59">
        <v>44.960779</v>
      </c>
      <c r="L22" s="59">
        <f>SUM(B22:K22)</f>
        <v>15976.368701710002</v>
      </c>
      <c r="M22" s="2"/>
      <c r="N22" s="2"/>
      <c r="O22" s="2"/>
      <c r="P22" s="2"/>
      <c r="Q22" s="2"/>
    </row>
    <row r="23" spans="1:17" ht="14.25" customHeight="1">
      <c r="A23" s="32" t="s">
        <v>15</v>
      </c>
      <c r="B23" s="59">
        <v>5243.46311156</v>
      </c>
      <c r="C23" s="59">
        <v>549.4027470000001</v>
      </c>
      <c r="D23" s="59">
        <v>17989.68</v>
      </c>
      <c r="E23" s="59">
        <v>6396.878856039999</v>
      </c>
      <c r="F23" s="59">
        <v>4785.12025462</v>
      </c>
      <c r="G23" s="59">
        <v>1670.31709</v>
      </c>
      <c r="H23" s="59">
        <v>28805.748643</v>
      </c>
      <c r="I23" s="59">
        <v>1717.631045999999</v>
      </c>
      <c r="J23" s="59">
        <v>4767.5919534</v>
      </c>
      <c r="K23" s="59">
        <v>904.195116</v>
      </c>
      <c r="L23" s="59">
        <f>SUM(B23:K23)</f>
        <v>72830.02881762</v>
      </c>
      <c r="M23" s="2"/>
      <c r="N23" s="2"/>
      <c r="O23" s="2"/>
      <c r="P23" s="2"/>
      <c r="Q23" s="2"/>
    </row>
    <row r="24" spans="1:17" ht="14.25" customHeight="1">
      <c r="A24" s="32" t="s">
        <v>27</v>
      </c>
      <c r="B24" s="59">
        <v>1811.3573754800002</v>
      </c>
      <c r="C24" s="59">
        <v>147.38530599999999</v>
      </c>
      <c r="D24" s="59">
        <v>9902.322</v>
      </c>
      <c r="E24" s="59">
        <v>2133.2205444700007</v>
      </c>
      <c r="F24" s="59">
        <v>1345.13230985</v>
      </c>
      <c r="G24" s="59">
        <v>865.490182</v>
      </c>
      <c r="H24" s="59">
        <v>16432.723949</v>
      </c>
      <c r="I24" s="59">
        <v>268.92859399999986</v>
      </c>
      <c r="J24" s="59">
        <v>1542.5911746999998</v>
      </c>
      <c r="K24" s="59">
        <v>266.56139399999995</v>
      </c>
      <c r="L24" s="59">
        <f>SUM(B24:K24)</f>
        <v>34715.71282949999</v>
      </c>
      <c r="M24" s="2"/>
      <c r="N24" s="2"/>
      <c r="O24" s="2"/>
      <c r="P24" s="2"/>
      <c r="Q24" s="2"/>
    </row>
    <row r="25" spans="1:17" ht="7.5" customHeight="1">
      <c r="A25" s="6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2"/>
      <c r="N25" s="2"/>
      <c r="O25" s="2"/>
      <c r="P25" s="2"/>
      <c r="Q25" s="2"/>
    </row>
    <row r="26" spans="1:17" ht="14.25" customHeight="1">
      <c r="A26" s="32" t="s">
        <v>22</v>
      </c>
      <c r="B26" s="59">
        <v>3460.585807359997</v>
      </c>
      <c r="C26" s="59">
        <v>201.46925400000018</v>
      </c>
      <c r="D26" s="59">
        <v>21428.039</v>
      </c>
      <c r="E26" s="59">
        <v>1814.1624791999982</v>
      </c>
      <c r="F26" s="59">
        <v>2338.1074070999957</v>
      </c>
      <c r="G26" s="59">
        <v>664.1992389999982</v>
      </c>
      <c r="H26" s="59">
        <v>6347.800615000009</v>
      </c>
      <c r="I26" s="59">
        <v>192.85867899999676</v>
      </c>
      <c r="J26" s="59">
        <v>984.1509081999994</v>
      </c>
      <c r="K26" s="59">
        <v>784.5076269999994</v>
      </c>
      <c r="L26" s="59">
        <f>SUM(B26:K26)</f>
        <v>38215.88101585999</v>
      </c>
      <c r="M26" s="2"/>
      <c r="N26" s="2"/>
      <c r="O26" s="2"/>
      <c r="P26" s="2"/>
      <c r="Q26" s="2"/>
    </row>
    <row r="27" spans="1:12" ht="9" customHeight="1">
      <c r="A27" s="6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2" ht="14.25" customHeight="1">
      <c r="A28" s="70" t="s">
        <v>23</v>
      </c>
      <c r="B28" s="59">
        <f aca="true" t="shared" si="1" ref="B28:K28">+B11+B13</f>
        <v>35966.48968198</v>
      </c>
      <c r="C28" s="59">
        <f t="shared" si="1"/>
        <v>4234.5138289999995</v>
      </c>
      <c r="D28" s="59">
        <f t="shared" si="1"/>
        <v>117515.80900000001</v>
      </c>
      <c r="E28" s="59">
        <f t="shared" si="1"/>
        <v>35575.51080263998</v>
      </c>
      <c r="F28" s="59">
        <f t="shared" si="1"/>
        <v>28846.109393029994</v>
      </c>
      <c r="G28" s="59">
        <f t="shared" si="1"/>
        <v>12848.165984999998</v>
      </c>
      <c r="H28" s="59">
        <f t="shared" si="1"/>
        <v>186908.08390000003</v>
      </c>
      <c r="I28" s="59">
        <f t="shared" si="1"/>
        <v>6000.777718999996</v>
      </c>
      <c r="J28" s="59">
        <f t="shared" si="1"/>
        <v>21240.7474586</v>
      </c>
      <c r="K28" s="59">
        <f t="shared" si="1"/>
        <v>5462.829322</v>
      </c>
      <c r="L28" s="59">
        <f>SUM(B28:K28)</f>
        <v>454599.03709125</v>
      </c>
    </row>
    <row r="29" spans="1:12" ht="9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">
      <c r="A30" s="56"/>
      <c r="B30" s="56" t="str">
        <f>+Exp!B27</f>
        <v>Enero-junio 2012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7.5" customHeight="1">
      <c r="A31" s="58"/>
      <c r="B31" s="30"/>
      <c r="C31" s="30"/>
      <c r="D31" s="57"/>
      <c r="E31" s="57"/>
      <c r="F31" s="57"/>
      <c r="G31" s="57"/>
      <c r="H31" s="57"/>
      <c r="I31" s="57"/>
      <c r="J31" s="57"/>
      <c r="K31" s="57"/>
      <c r="L31" s="30"/>
    </row>
    <row r="32" spans="1:12" ht="14.25" customHeight="1">
      <c r="A32" s="31" t="s">
        <v>6</v>
      </c>
      <c r="B32" s="59">
        <f>+Imp!B42</f>
        <v>11539.90911569</v>
      </c>
      <c r="C32" s="59">
        <f>+Imp!C42</f>
        <v>2195.9937999999997</v>
      </c>
      <c r="D32" s="59">
        <f>+Imp!D42</f>
        <v>17476.254</v>
      </c>
      <c r="E32" s="59">
        <f>+Imp!E42</f>
        <v>9854.289654519998</v>
      </c>
      <c r="F32" s="59">
        <f>+Imp!F42</f>
        <v>8153.973327430001</v>
      </c>
      <c r="G32" s="59">
        <f>+Imp!G42</f>
        <v>4004.465722</v>
      </c>
      <c r="H32" s="59">
        <f>+Imp!H42</f>
        <v>4471.140935</v>
      </c>
      <c r="I32" s="59">
        <f>+Imp!I42</f>
        <v>2634.2424170000086</v>
      </c>
      <c r="J32" s="59">
        <f>+Imp!J42</f>
        <v>5819.9072271000005</v>
      </c>
      <c r="K32" s="59">
        <f>+Imp!K42</f>
        <v>2729.4566609999997</v>
      </c>
      <c r="L32" s="59">
        <f>SUM(B32:K32)</f>
        <v>68879.63285974001</v>
      </c>
    </row>
    <row r="33" spans="1:12" ht="9" customHeight="1">
      <c r="A33" s="32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14.25" customHeight="1">
      <c r="A34" s="31" t="s">
        <v>24</v>
      </c>
      <c r="B34" s="59">
        <f>SUM(B36:B47)</f>
        <v>20776.033053029994</v>
      </c>
      <c r="C34" s="59">
        <f aca="true" t="shared" si="2" ref="C34:K34">SUM(C36:C47)</f>
        <v>1650.2783950000007</v>
      </c>
      <c r="D34" s="59">
        <f t="shared" si="2"/>
        <v>92676.043</v>
      </c>
      <c r="E34" s="59">
        <f t="shared" si="2"/>
        <v>24271.402807439994</v>
      </c>
      <c r="F34" s="59">
        <f t="shared" si="2"/>
        <v>20971.508045680002</v>
      </c>
      <c r="G34" s="59">
        <f t="shared" si="2"/>
        <v>8406.838400999997</v>
      </c>
      <c r="H34" s="59">
        <f t="shared" si="2"/>
        <v>176375.76852800002</v>
      </c>
      <c r="I34" s="59">
        <f t="shared" si="2"/>
        <v>2765.604094000001</v>
      </c>
      <c r="J34" s="59">
        <f t="shared" si="2"/>
        <v>14239.626099500005</v>
      </c>
      <c r="K34" s="59">
        <f t="shared" si="2"/>
        <v>3133.822269</v>
      </c>
      <c r="L34" s="59">
        <f>SUM(B34:K34)</f>
        <v>365266.92469265003</v>
      </c>
    </row>
    <row r="35" spans="1:12" ht="6.75" customHeight="1">
      <c r="A35" s="6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7" ht="14.25" customHeight="1">
      <c r="A36" s="32" t="s">
        <v>53</v>
      </c>
      <c r="B36" s="59">
        <v>860.09189283</v>
      </c>
      <c r="C36" s="59">
        <v>2.903056</v>
      </c>
      <c r="D36" s="59">
        <v>932.067</v>
      </c>
      <c r="E36" s="59">
        <v>954.0760976000067</v>
      </c>
      <c r="F36" s="59">
        <v>513.9031469099999</v>
      </c>
      <c r="G36" s="59">
        <v>252.36795700000042</v>
      </c>
      <c r="H36" s="59">
        <v>2839.7192360000004</v>
      </c>
      <c r="I36" s="59">
        <v>1.6889009999999998</v>
      </c>
      <c r="J36" s="59">
        <v>125.58345789999997</v>
      </c>
      <c r="K36" s="59">
        <v>17.067818</v>
      </c>
      <c r="L36" s="59">
        <f>SUM(B36:K36)</f>
        <v>6499.468563240009</v>
      </c>
      <c r="M36" s="2"/>
      <c r="N36" s="2"/>
      <c r="O36" s="2"/>
      <c r="P36" s="2"/>
      <c r="Q36" s="2"/>
    </row>
    <row r="37" spans="1:17" ht="6.75" customHeight="1">
      <c r="A37" s="6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2"/>
      <c r="N37" s="2"/>
      <c r="O37" s="2"/>
      <c r="P37" s="2"/>
      <c r="Q37" s="2"/>
    </row>
    <row r="38" spans="1:17" ht="14.25" customHeight="1">
      <c r="A38" s="32" t="s">
        <v>50</v>
      </c>
      <c r="B38" s="59">
        <v>258.23766886</v>
      </c>
      <c r="C38" s="59">
        <v>26.573674999999998</v>
      </c>
      <c r="D38" s="59">
        <v>1327.78</v>
      </c>
      <c r="E38" s="59">
        <v>515.0456773499998</v>
      </c>
      <c r="F38" s="59">
        <v>549.0163337999999</v>
      </c>
      <c r="G38" s="59">
        <v>160.204</v>
      </c>
      <c r="H38" s="59">
        <v>4722.717312</v>
      </c>
      <c r="I38" s="59">
        <v>9.507583000000018</v>
      </c>
      <c r="J38" s="59">
        <v>289.95575080000003</v>
      </c>
      <c r="K38" s="59">
        <v>21.589114000000002</v>
      </c>
      <c r="L38" s="59">
        <f>SUM(B38:K38)</f>
        <v>7880.6271148099995</v>
      </c>
      <c r="M38" s="2"/>
      <c r="N38" s="2"/>
      <c r="O38" s="2"/>
      <c r="P38" s="2"/>
      <c r="Q38" s="2"/>
    </row>
    <row r="39" spans="1:17" ht="14.25" customHeight="1">
      <c r="A39" s="32" t="s">
        <v>13</v>
      </c>
      <c r="B39" s="59">
        <v>4065.4825953400004</v>
      </c>
      <c r="C39" s="59">
        <v>381.819974</v>
      </c>
      <c r="D39" s="59">
        <v>16142.641</v>
      </c>
      <c r="E39" s="59">
        <v>8024.432804710003</v>
      </c>
      <c r="F39" s="59">
        <v>7099.117119130001</v>
      </c>
      <c r="G39" s="59">
        <v>3480.3502719999997</v>
      </c>
      <c r="H39" s="59">
        <v>91333.402556</v>
      </c>
      <c r="I39" s="59">
        <v>371.10740099999913</v>
      </c>
      <c r="J39" s="59">
        <v>3663.4749099000005</v>
      </c>
      <c r="K39" s="59">
        <v>589.12862</v>
      </c>
      <c r="L39" s="59">
        <f>SUM(B39:K39)</f>
        <v>135150.95725208</v>
      </c>
      <c r="M39" s="2"/>
      <c r="N39" s="2"/>
      <c r="O39" s="2"/>
      <c r="P39" s="2"/>
      <c r="Q39" s="2"/>
    </row>
    <row r="40" spans="1:17" ht="6.75" customHeight="1">
      <c r="A40" s="6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2"/>
      <c r="N40" s="2"/>
      <c r="O40" s="2"/>
      <c r="P40" s="2"/>
      <c r="Q40" s="2"/>
    </row>
    <row r="41" spans="1:17" ht="14.25" customHeight="1">
      <c r="A41" s="32" t="s">
        <v>49</v>
      </c>
      <c r="B41" s="59">
        <v>6183.0271766900005</v>
      </c>
      <c r="C41" s="59">
        <v>380.94975500000004</v>
      </c>
      <c r="D41" s="59">
        <v>23520.731</v>
      </c>
      <c r="E41" s="59">
        <v>4567.8149182100005</v>
      </c>
      <c r="F41" s="59">
        <v>3458.0134055900003</v>
      </c>
      <c r="G41" s="59">
        <v>1412.4489030000002</v>
      </c>
      <c r="H41" s="59">
        <v>20066.124275999995</v>
      </c>
      <c r="I41" s="59">
        <v>350.6291649999999</v>
      </c>
      <c r="J41" s="59">
        <v>2535.4818186999996</v>
      </c>
      <c r="K41" s="59">
        <v>705.772552</v>
      </c>
      <c r="L41" s="59">
        <f>SUM(B41:K41)</f>
        <v>63180.99297018999</v>
      </c>
      <c r="M41" s="2"/>
      <c r="N41" s="2"/>
      <c r="O41" s="2"/>
      <c r="P41" s="2"/>
      <c r="Q41" s="2"/>
    </row>
    <row r="42" spans="1:17" ht="7.5" customHeight="1">
      <c r="A42" s="6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2"/>
      <c r="N42" s="2"/>
      <c r="O42" s="2"/>
      <c r="P42" s="2"/>
      <c r="Q42" s="2"/>
    </row>
    <row r="43" spans="1:17" ht="14.25" customHeight="1">
      <c r="A43" s="32" t="s">
        <v>14</v>
      </c>
      <c r="B43" s="59">
        <v>668.3065666100001</v>
      </c>
      <c r="C43" s="59">
        <v>160.266856</v>
      </c>
      <c r="D43" s="59">
        <v>4186.976</v>
      </c>
      <c r="E43" s="59">
        <v>887.4244219100002</v>
      </c>
      <c r="F43" s="59">
        <v>850.00551906</v>
      </c>
      <c r="G43" s="59">
        <v>374.972024</v>
      </c>
      <c r="H43" s="59">
        <v>8489.765732999998</v>
      </c>
      <c r="I43" s="59">
        <v>153.139054</v>
      </c>
      <c r="J43" s="59">
        <v>722.8024142</v>
      </c>
      <c r="K43" s="59">
        <v>48.927714</v>
      </c>
      <c r="L43" s="59">
        <f>SUM(B43:K43)</f>
        <v>16542.586302779997</v>
      </c>
      <c r="M43" s="2"/>
      <c r="N43" s="2"/>
      <c r="O43" s="2"/>
      <c r="P43" s="2"/>
      <c r="Q43" s="2"/>
    </row>
    <row r="44" spans="1:17" ht="14.25" customHeight="1">
      <c r="A44" s="32" t="s">
        <v>15</v>
      </c>
      <c r="B44" s="59">
        <v>4147.079300529999</v>
      </c>
      <c r="C44" s="59">
        <v>512.602557</v>
      </c>
      <c r="D44" s="59">
        <v>16467.855</v>
      </c>
      <c r="E44" s="59">
        <v>5664.0797149900045</v>
      </c>
      <c r="F44" s="59">
        <v>4522.960837830001</v>
      </c>
      <c r="G44" s="59">
        <v>1446.58571</v>
      </c>
      <c r="H44" s="59">
        <v>26645.93838</v>
      </c>
      <c r="I44" s="59">
        <v>1458.9281350000035</v>
      </c>
      <c r="J44" s="59">
        <v>4304.0572714</v>
      </c>
      <c r="K44" s="59">
        <v>741.337039</v>
      </c>
      <c r="L44" s="59">
        <f>SUM(B44:K44)</f>
        <v>65911.42394575001</v>
      </c>
      <c r="M44" s="2"/>
      <c r="N44" s="2"/>
      <c r="O44" s="2"/>
      <c r="P44" s="2"/>
      <c r="Q44" s="2"/>
    </row>
    <row r="45" spans="1:17" ht="14.25" customHeight="1">
      <c r="A45" s="32" t="s">
        <v>27</v>
      </c>
      <c r="B45" s="59">
        <v>1633.8601533899998</v>
      </c>
      <c r="C45" s="59">
        <v>108.30665800000001</v>
      </c>
      <c r="D45" s="59">
        <v>10035.583</v>
      </c>
      <c r="E45" s="59">
        <v>1950.0612166399994</v>
      </c>
      <c r="F45" s="59">
        <v>1478.2815207</v>
      </c>
      <c r="G45" s="59">
        <v>737.527639</v>
      </c>
      <c r="H45" s="59">
        <v>15725.808528000001</v>
      </c>
      <c r="I45" s="59">
        <v>245.74502499999997</v>
      </c>
      <c r="J45" s="59">
        <v>1480.2502541000001</v>
      </c>
      <c r="K45" s="59">
        <v>253.269631</v>
      </c>
      <c r="L45" s="59">
        <f>SUM(B45:K45)</f>
        <v>33648.693625830005</v>
      </c>
      <c r="M45" s="2"/>
      <c r="N45" s="2"/>
      <c r="O45" s="2"/>
      <c r="P45" s="2"/>
      <c r="Q45" s="2"/>
    </row>
    <row r="46" spans="1:17" ht="7.5" customHeight="1">
      <c r="A46" s="6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2"/>
      <c r="N46" s="2"/>
      <c r="O46" s="2"/>
      <c r="P46" s="2"/>
      <c r="Q46" s="2"/>
    </row>
    <row r="47" spans="1:17" ht="14.25" customHeight="1">
      <c r="A47" s="32" t="s">
        <v>22</v>
      </c>
      <c r="B47" s="59">
        <v>2959.9476987799926</v>
      </c>
      <c r="C47" s="59">
        <v>76.85586400000052</v>
      </c>
      <c r="D47" s="59">
        <v>20062.41</v>
      </c>
      <c r="E47" s="59">
        <v>1708.4679560299815</v>
      </c>
      <c r="F47" s="59">
        <v>2500.210162660003</v>
      </c>
      <c r="G47" s="59">
        <v>542.3818959999978</v>
      </c>
      <c r="H47" s="59">
        <v>6552.292507000029</v>
      </c>
      <c r="I47" s="59">
        <v>174.85882999999822</v>
      </c>
      <c r="J47" s="59">
        <v>1118.020222500004</v>
      </c>
      <c r="K47" s="59">
        <v>756.7297809999995</v>
      </c>
      <c r="L47" s="59">
        <f>SUM(B47:K47)</f>
        <v>36452.174917970005</v>
      </c>
      <c r="M47" s="2"/>
      <c r="N47" s="2"/>
      <c r="O47" s="2"/>
      <c r="P47" s="2"/>
      <c r="Q47" s="2"/>
    </row>
    <row r="48" spans="1:12" ht="9" customHeight="1">
      <c r="A48" s="6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14.25" customHeight="1">
      <c r="A49" s="70" t="s">
        <v>23</v>
      </c>
      <c r="B49" s="59">
        <f aca="true" t="shared" si="3" ref="B49:K49">+B34+B32</f>
        <v>32315.942168719994</v>
      </c>
      <c r="C49" s="59">
        <f t="shared" si="3"/>
        <v>3846.2721950000005</v>
      </c>
      <c r="D49" s="59">
        <f t="shared" si="3"/>
        <v>110152.297</v>
      </c>
      <c r="E49" s="59">
        <f t="shared" si="3"/>
        <v>34125.69246195999</v>
      </c>
      <c r="F49" s="59">
        <f t="shared" si="3"/>
        <v>29125.481373110004</v>
      </c>
      <c r="G49" s="59">
        <f t="shared" si="3"/>
        <v>12411.304122999998</v>
      </c>
      <c r="H49" s="59">
        <f t="shared" si="3"/>
        <v>180846.90946300002</v>
      </c>
      <c r="I49" s="59">
        <f t="shared" si="3"/>
        <v>5399.84651100001</v>
      </c>
      <c r="J49" s="59">
        <f t="shared" si="3"/>
        <v>20059.533326600005</v>
      </c>
      <c r="K49" s="59">
        <f t="shared" si="3"/>
        <v>5863.2789299999995</v>
      </c>
      <c r="L49" s="59">
        <f>SUM(B49:K49)</f>
        <v>434146.55755239</v>
      </c>
    </row>
    <row r="50" spans="1:12" ht="9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5">
      <c r="A51" s="56"/>
      <c r="B51" s="56" t="str">
        <f>+Exp!B44</f>
        <v>Crecimiento 2013/2012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9" customHeight="1">
      <c r="A52" s="58"/>
      <c r="B52" s="30"/>
      <c r="C52" s="30"/>
      <c r="D52" s="57"/>
      <c r="E52" s="57"/>
      <c r="F52" s="57"/>
      <c r="G52" s="57"/>
      <c r="H52" s="57"/>
      <c r="I52" s="57"/>
      <c r="J52" s="57"/>
      <c r="K52" s="57"/>
      <c r="L52" s="30"/>
    </row>
    <row r="53" spans="1:12" ht="14.25" customHeight="1">
      <c r="A53" s="31" t="s">
        <v>6</v>
      </c>
      <c r="B53" s="61">
        <f aca="true" t="shared" si="4" ref="B53:L53">+(B11/B32-1)*100</f>
        <v>13.458564661469929</v>
      </c>
      <c r="C53" s="61">
        <f t="shared" si="4"/>
        <v>-5.046222990247074</v>
      </c>
      <c r="D53" s="61">
        <f t="shared" si="4"/>
        <v>9.193675028985048</v>
      </c>
      <c r="E53" s="61">
        <f t="shared" si="4"/>
        <v>-5.8611338764035015</v>
      </c>
      <c r="F53" s="61">
        <f t="shared" si="4"/>
        <v>-17.40376137613977</v>
      </c>
      <c r="G53" s="61">
        <f t="shared" si="4"/>
        <v>-2.5203428124137783</v>
      </c>
      <c r="H53" s="61">
        <f t="shared" si="4"/>
        <v>8.253207701671329</v>
      </c>
      <c r="I53" s="61">
        <f t="shared" si="4"/>
        <v>6.495396205594961</v>
      </c>
      <c r="J53" s="61">
        <f t="shared" si="4"/>
        <v>-1.1204803849166334</v>
      </c>
      <c r="K53" s="61">
        <f t="shared" si="4"/>
        <v>-16.48811261341364</v>
      </c>
      <c r="L53" s="61">
        <f t="shared" si="4"/>
        <v>1.4173626295279407</v>
      </c>
    </row>
    <row r="54" spans="1:12" ht="9" customHeight="1">
      <c r="A54" s="32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ht="14.25" customHeight="1">
      <c r="A55" s="31" t="s">
        <v>24</v>
      </c>
      <c r="B55" s="61">
        <f aca="true" t="shared" si="5" ref="B55:L55">+(B13/B34-1)*100</f>
        <v>10.09548539750762</v>
      </c>
      <c r="C55" s="61">
        <f t="shared" si="5"/>
        <v>30.2407387451739</v>
      </c>
      <c r="D55" s="61">
        <f t="shared" si="5"/>
        <v>6.211747732906536</v>
      </c>
      <c r="E55" s="61">
        <f t="shared" si="5"/>
        <v>8.353004834473477</v>
      </c>
      <c r="F55" s="61">
        <f t="shared" si="5"/>
        <v>5.434640551444603</v>
      </c>
      <c r="G55" s="61">
        <f t="shared" si="5"/>
        <v>6.39703180134914</v>
      </c>
      <c r="H55" s="61">
        <f t="shared" si="5"/>
        <v>3.227292465686049</v>
      </c>
      <c r="I55" s="61">
        <f t="shared" si="5"/>
        <v>15.541874808925392</v>
      </c>
      <c r="J55" s="61">
        <f t="shared" si="5"/>
        <v>8.753214741669101</v>
      </c>
      <c r="K55" s="61">
        <f t="shared" si="5"/>
        <v>1.5822939446984874</v>
      </c>
      <c r="L55" s="61">
        <f t="shared" si="5"/>
        <v>5.3320473458520645</v>
      </c>
    </row>
    <row r="56" spans="1:12" ht="6.75" customHeight="1">
      <c r="A56" s="69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ht="14.25" customHeight="1">
      <c r="A57" s="32" t="s">
        <v>53</v>
      </c>
      <c r="B57" s="61">
        <f aca="true" t="shared" si="6" ref="B57:L57">(B15/B36-1)*100</f>
        <v>5.702754403208243</v>
      </c>
      <c r="C57" s="61">
        <f t="shared" si="6"/>
        <v>38.594053990002244</v>
      </c>
      <c r="D57" s="61">
        <f t="shared" si="6"/>
        <v>65.66952804894927</v>
      </c>
      <c r="E57" s="61">
        <f t="shared" si="6"/>
        <v>-13.051246128400107</v>
      </c>
      <c r="F57" s="61">
        <f t="shared" si="6"/>
        <v>-20.486732129009123</v>
      </c>
      <c r="G57" s="61">
        <f t="shared" si="6"/>
        <v>-50.61929514292518</v>
      </c>
      <c r="H57" s="61">
        <f t="shared" si="6"/>
        <v>-9.932144784752929</v>
      </c>
      <c r="I57" s="61">
        <f t="shared" si="6"/>
        <v>692.0738989437511</v>
      </c>
      <c r="J57" s="61">
        <f t="shared" si="6"/>
        <v>41.83815518269785</v>
      </c>
      <c r="K57" s="61">
        <f t="shared" si="6"/>
        <v>-64.75761576553019</v>
      </c>
      <c r="L57" s="61">
        <f t="shared" si="6"/>
        <v>1.166836637366253</v>
      </c>
    </row>
    <row r="58" spans="1:12" ht="6.75" customHeight="1">
      <c r="A58" s="69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ht="14.25" customHeight="1">
      <c r="A59" s="32" t="s">
        <v>50</v>
      </c>
      <c r="B59" s="61">
        <f aca="true" t="shared" si="7" ref="B59:L59">+(B17/B38-1)*100</f>
        <v>-13.625105990665965</v>
      </c>
      <c r="C59" s="61">
        <f t="shared" si="7"/>
        <v>-3.1167461783136785</v>
      </c>
      <c r="D59" s="61">
        <f t="shared" si="7"/>
        <v>18.529801623762985</v>
      </c>
      <c r="E59" s="61">
        <f t="shared" si="7"/>
        <v>69.4065445708181</v>
      </c>
      <c r="F59" s="61">
        <f t="shared" si="7"/>
        <v>-11.291772893333151</v>
      </c>
      <c r="G59" s="61">
        <f t="shared" si="7"/>
        <v>-22.913285560909845</v>
      </c>
      <c r="H59" s="61">
        <f t="shared" si="7"/>
        <v>3.8920169228202184</v>
      </c>
      <c r="I59" s="61">
        <f t="shared" si="7"/>
        <v>-4.295728998632187</v>
      </c>
      <c r="J59" s="61">
        <f t="shared" si="7"/>
        <v>11.18829145843585</v>
      </c>
      <c r="K59" s="61">
        <f t="shared" si="7"/>
        <v>1.892310170764766</v>
      </c>
      <c r="L59" s="61">
        <f t="shared" si="7"/>
        <v>8.692779070495549</v>
      </c>
    </row>
    <row r="60" spans="1:12" ht="14.25" customHeight="1">
      <c r="A60" s="32" t="s">
        <v>13</v>
      </c>
      <c r="B60" s="61">
        <f aca="true" t="shared" si="8" ref="B60:L60">+(B18/B39-1)*100</f>
        <v>-6.383890241898705</v>
      </c>
      <c r="C60" s="61">
        <f t="shared" si="8"/>
        <v>48.20903764453139</v>
      </c>
      <c r="D60" s="61">
        <f t="shared" si="8"/>
        <v>8.923874352406136</v>
      </c>
      <c r="E60" s="61">
        <f t="shared" si="8"/>
        <v>-7.169836403793061</v>
      </c>
      <c r="F60" s="61">
        <f t="shared" si="8"/>
        <v>15.554796575821616</v>
      </c>
      <c r="G60" s="61">
        <f t="shared" si="8"/>
        <v>12.742364283499352</v>
      </c>
      <c r="H60" s="61">
        <f t="shared" si="8"/>
        <v>1.4065685927033167</v>
      </c>
      <c r="I60" s="61">
        <f t="shared" si="8"/>
        <v>4.351637546566134</v>
      </c>
      <c r="J60" s="61">
        <f t="shared" si="8"/>
        <v>18.0478697865041</v>
      </c>
      <c r="K60" s="61">
        <f t="shared" si="8"/>
        <v>-25.292549867972802</v>
      </c>
      <c r="L60" s="61">
        <f t="shared" si="8"/>
        <v>3.070986724939462</v>
      </c>
    </row>
    <row r="61" spans="1:12" ht="6.75" customHeight="1">
      <c r="A61" s="69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ht="14.25" customHeight="1">
      <c r="A62" s="32" t="s">
        <v>49</v>
      </c>
      <c r="B62" s="61">
        <f aca="true" t="shared" si="9" ref="B62:L62">+(B20/B41-1)*100</f>
        <v>7.624279324975625</v>
      </c>
      <c r="C62" s="61">
        <f t="shared" si="9"/>
        <v>16.937974930578402</v>
      </c>
      <c r="D62" s="61">
        <f t="shared" si="9"/>
        <v>6.464731049387873</v>
      </c>
      <c r="E62" s="61">
        <f t="shared" si="9"/>
        <v>28.26578132670834</v>
      </c>
      <c r="F62" s="61">
        <f t="shared" si="9"/>
        <v>10.352565814270442</v>
      </c>
      <c r="G62" s="61">
        <f t="shared" si="9"/>
        <v>-9.76831719058654</v>
      </c>
      <c r="H62" s="61">
        <f t="shared" si="9"/>
        <v>7.989858125804461</v>
      </c>
      <c r="I62" s="61">
        <f t="shared" si="9"/>
        <v>32.46386905664276</v>
      </c>
      <c r="J62" s="61">
        <f t="shared" si="9"/>
        <v>3.460703210445004</v>
      </c>
      <c r="K62" s="61">
        <f t="shared" si="9"/>
        <v>1.314213477658721</v>
      </c>
      <c r="L62" s="61">
        <f t="shared" si="9"/>
        <v>8.517974943507479</v>
      </c>
    </row>
    <row r="63" spans="1:12" ht="7.5" customHeight="1">
      <c r="A63" s="69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ht="14.25" customHeight="1">
      <c r="A64" s="32" t="s">
        <v>14</v>
      </c>
      <c r="B64" s="61">
        <f aca="true" t="shared" si="10" ref="B64:L64">+(B22/B43-1)*100</f>
        <v>14.541702566677372</v>
      </c>
      <c r="C64" s="61">
        <f t="shared" si="10"/>
        <v>30.99522211878918</v>
      </c>
      <c r="D64" s="61">
        <f t="shared" si="10"/>
        <v>-19.503598778688957</v>
      </c>
      <c r="E64" s="61">
        <f t="shared" si="10"/>
        <v>6.422180506069064</v>
      </c>
      <c r="F64" s="61">
        <f t="shared" si="10"/>
        <v>-14.370738625919156</v>
      </c>
      <c r="G64" s="61">
        <f t="shared" si="10"/>
        <v>-20.47477547284967</v>
      </c>
      <c r="H64" s="61">
        <f t="shared" si="10"/>
        <v>2.829787741564793</v>
      </c>
      <c r="I64" s="61">
        <f t="shared" si="10"/>
        <v>-7.389798816440329</v>
      </c>
      <c r="J64" s="61">
        <f t="shared" si="10"/>
        <v>2.8377304221793187</v>
      </c>
      <c r="K64" s="61">
        <f t="shared" si="10"/>
        <v>-8.107746460421183</v>
      </c>
      <c r="L64" s="61">
        <f t="shared" si="10"/>
        <v>-3.4227876506519483</v>
      </c>
    </row>
    <row r="65" spans="1:12" ht="14.25" customHeight="1">
      <c r="A65" s="32" t="s">
        <v>15</v>
      </c>
      <c r="B65" s="61">
        <f aca="true" t="shared" si="11" ref="B65:L65">+(B23/B44-1)*100</f>
        <v>26.4374932712254</v>
      </c>
      <c r="C65" s="61">
        <f t="shared" si="11"/>
        <v>7.179088261941713</v>
      </c>
      <c r="D65" s="61">
        <f t="shared" si="11"/>
        <v>9.241185327415135</v>
      </c>
      <c r="E65" s="61">
        <f t="shared" si="11"/>
        <v>12.937655858031793</v>
      </c>
      <c r="F65" s="61">
        <f t="shared" si="11"/>
        <v>5.796190287505931</v>
      </c>
      <c r="G65" s="61">
        <f t="shared" si="11"/>
        <v>15.466168264582114</v>
      </c>
      <c r="H65" s="61">
        <f t="shared" si="11"/>
        <v>8.105589047751893</v>
      </c>
      <c r="I65" s="61">
        <f t="shared" si="11"/>
        <v>17.732395776985598</v>
      </c>
      <c r="J65" s="61">
        <f t="shared" si="11"/>
        <v>10.76971454539275</v>
      </c>
      <c r="K65" s="61">
        <f t="shared" si="11"/>
        <v>21.968155971227542</v>
      </c>
      <c r="L65" s="61">
        <f t="shared" si="11"/>
        <v>10.496822034317631</v>
      </c>
    </row>
    <row r="66" spans="1:12" ht="14.25" customHeight="1">
      <c r="A66" s="32" t="s">
        <v>27</v>
      </c>
      <c r="B66" s="61">
        <f aca="true" t="shared" si="12" ref="B66:L66">+(B24/B45-1)*100</f>
        <v>10.863672862192143</v>
      </c>
      <c r="C66" s="61">
        <f t="shared" si="12"/>
        <v>36.08148263609054</v>
      </c>
      <c r="D66" s="61">
        <f t="shared" si="12"/>
        <v>-1.327884986851291</v>
      </c>
      <c r="E66" s="61">
        <f t="shared" si="12"/>
        <v>9.392491182691632</v>
      </c>
      <c r="F66" s="61">
        <f t="shared" si="12"/>
        <v>-9.007026671547036</v>
      </c>
      <c r="G66" s="61">
        <f t="shared" si="12"/>
        <v>17.350203061339098</v>
      </c>
      <c r="H66" s="61">
        <f t="shared" si="12"/>
        <v>4.495256442562723</v>
      </c>
      <c r="I66" s="61">
        <f t="shared" si="12"/>
        <v>9.433993221225911</v>
      </c>
      <c r="J66" s="61">
        <f t="shared" si="12"/>
        <v>4.211512237699511</v>
      </c>
      <c r="K66" s="61">
        <f t="shared" si="12"/>
        <v>5.248068213910706</v>
      </c>
      <c r="L66" s="61">
        <f t="shared" si="12"/>
        <v>3.171056848551479</v>
      </c>
    </row>
    <row r="67" spans="1:12" ht="7.5" customHeight="1">
      <c r="A67" s="69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ht="14.25" customHeight="1">
      <c r="A68" s="32" t="s">
        <v>22</v>
      </c>
      <c r="B68" s="61">
        <f aca="true" t="shared" si="13" ref="B68:L68">+(B26/B47-1)*100</f>
        <v>16.91374846881091</v>
      </c>
      <c r="C68" s="61">
        <f t="shared" si="13"/>
        <v>162.13907893872457</v>
      </c>
      <c r="D68" s="61">
        <f t="shared" si="13"/>
        <v>6.806904055893592</v>
      </c>
      <c r="E68" s="61">
        <f t="shared" si="13"/>
        <v>6.1865089595020795</v>
      </c>
      <c r="F68" s="61">
        <f t="shared" si="13"/>
        <v>-6.483565181078388</v>
      </c>
      <c r="G68" s="61">
        <f t="shared" si="13"/>
        <v>22.45969931857772</v>
      </c>
      <c r="H68" s="61">
        <f t="shared" si="13"/>
        <v>-3.1209212925331853</v>
      </c>
      <c r="I68" s="61">
        <f t="shared" si="13"/>
        <v>10.29393196786157</v>
      </c>
      <c r="J68" s="61">
        <f t="shared" si="13"/>
        <v>-11.973782907133778</v>
      </c>
      <c r="K68" s="61">
        <f t="shared" si="13"/>
        <v>3.670774786118769</v>
      </c>
      <c r="L68" s="61">
        <f t="shared" si="13"/>
        <v>4.838411156148936</v>
      </c>
    </row>
    <row r="69" spans="1:12" ht="7.5" customHeight="1">
      <c r="A69" s="69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ht="14.25" customHeight="1">
      <c r="A70" s="70" t="s">
        <v>23</v>
      </c>
      <c r="B70" s="61">
        <f aca="true" t="shared" si="14" ref="B70:L70">+(B28/B49-1)*100</f>
        <v>11.296429156237098</v>
      </c>
      <c r="C70" s="61">
        <f t="shared" si="14"/>
        <v>10.093971885419272</v>
      </c>
      <c r="D70" s="61">
        <f t="shared" si="14"/>
        <v>6.684846526623045</v>
      </c>
      <c r="E70" s="61">
        <f t="shared" si="14"/>
        <v>4.248465704530724</v>
      </c>
      <c r="F70" s="61">
        <f t="shared" si="14"/>
        <v>-0.9592012454700205</v>
      </c>
      <c r="G70" s="61">
        <f t="shared" si="14"/>
        <v>3.5198707377609884</v>
      </c>
      <c r="H70" s="61">
        <f t="shared" si="14"/>
        <v>3.3515499131269832</v>
      </c>
      <c r="I70" s="61">
        <f t="shared" si="14"/>
        <v>11.128672023840513</v>
      </c>
      <c r="J70" s="61">
        <f t="shared" si="14"/>
        <v>5.888542434003896</v>
      </c>
      <c r="K70" s="61">
        <f t="shared" si="14"/>
        <v>-6.829789487773863</v>
      </c>
      <c r="L70" s="61">
        <f t="shared" si="14"/>
        <v>4.710962043362965</v>
      </c>
    </row>
    <row r="71" spans="1:12" ht="9" customHeight="1" thickBot="1">
      <c r="A71" s="54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2.25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s="12" customFormat="1" ht="12">
      <c r="A73" s="51" t="s">
        <v>42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s="12" customFormat="1" ht="12.75">
      <c r="A74" s="30" t="str">
        <f>+Imp!A63</f>
        <v> Nota: importaciones a valores CIF excepto Brasil y México a valores FOB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7" sqref="P7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4" ht="12.75">
      <c r="A1" s="31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30"/>
      <c r="N1" s="23"/>
    </row>
    <row r="2" spans="1:12" ht="12.75">
      <c r="A2" s="31" t="str">
        <f>+Exp!A2</f>
        <v>ARGENTINA, BOLIVIA, BRASIL, CHILE, COLOMBIA, ECUADOR, MÉXICO, PARAGUAY, PERÚ Y URUGUAY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1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2" t="str">
        <f>+Exp!A4</f>
        <v>Enero-junio 2012-2013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12.75">
      <c r="A5" s="3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23"/>
    </row>
    <row r="6" spans="1:12" ht="8.2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customHeight="1" thickBot="1">
      <c r="A7" s="84" t="s">
        <v>0</v>
      </c>
      <c r="B7" s="82" t="s">
        <v>30</v>
      </c>
      <c r="C7" s="82" t="s">
        <v>31</v>
      </c>
      <c r="D7" s="82" t="s">
        <v>32</v>
      </c>
      <c r="E7" s="83" t="s">
        <v>33</v>
      </c>
      <c r="F7" s="82" t="s">
        <v>40</v>
      </c>
      <c r="G7" s="82" t="s">
        <v>34</v>
      </c>
      <c r="H7" s="82" t="s">
        <v>35</v>
      </c>
      <c r="I7" s="82" t="s">
        <v>41</v>
      </c>
      <c r="J7" s="82" t="s">
        <v>37</v>
      </c>
      <c r="K7" s="82" t="s">
        <v>38</v>
      </c>
      <c r="L7" s="82" t="s">
        <v>18</v>
      </c>
    </row>
    <row r="8" spans="1:12" ht="9" customHeight="1">
      <c r="A8" s="5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>
      <c r="A9" s="56"/>
      <c r="B9" s="56" t="str">
        <f>+Exp!B10</f>
        <v>Enero-junio 2013</v>
      </c>
      <c r="C9" s="56"/>
      <c r="D9" s="57"/>
      <c r="E9" s="57"/>
      <c r="F9" s="57"/>
      <c r="G9" s="57"/>
      <c r="H9" s="57"/>
      <c r="I9" s="57"/>
      <c r="J9" s="57"/>
      <c r="K9" s="57"/>
      <c r="L9" s="57"/>
    </row>
    <row r="10" spans="1:12" ht="9" customHeight="1">
      <c r="A10" s="58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24" ht="12.75">
      <c r="A11" s="31" t="s">
        <v>6</v>
      </c>
      <c r="B11" s="53">
        <f>+ExpRM!B11-ImpRM!B11</f>
        <v>3686.958005040002</v>
      </c>
      <c r="C11" s="53">
        <f>+ExpRM!C11-ImpRM!C11</f>
        <v>1929.98874711</v>
      </c>
      <c r="D11" s="53">
        <f>+ExpRM!D11-ImpRM!D11</f>
        <v>3970.2839999999997</v>
      </c>
      <c r="E11" s="53">
        <f>+ExpRM!E11-ImpRM!E11</f>
        <v>-3565.601656760002</v>
      </c>
      <c r="F11" s="53">
        <f>+ExpRM!F11-ImpRM!F11</f>
        <v>102.05697237000095</v>
      </c>
      <c r="G11" s="53">
        <f>+ExpRM!G11-ImpRM!G11</f>
        <v>-610.2752179999993</v>
      </c>
      <c r="H11" s="53">
        <f>+ExpRM!H11-ImpRM!H11</f>
        <v>5457.228615</v>
      </c>
      <c r="I11" s="53">
        <f>+ExpRM!I11-ImpRM!I11</f>
        <v>-55.24675999999863</v>
      </c>
      <c r="J11" s="53">
        <f>+ExpRM!J11-ImpRM!J11</f>
        <v>-1957.0766053999996</v>
      </c>
      <c r="K11" s="53">
        <f>+ExpRM!K11-ImpRM!K11</f>
        <v>-809.225234</v>
      </c>
      <c r="L11" s="53"/>
      <c r="M11" s="11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75">
      <c r="A12" s="3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14" ht="12.75">
      <c r="A13" s="31" t="s">
        <v>24</v>
      </c>
      <c r="B13" s="53">
        <f>+ExpRM!B13-ImpRM!B13</f>
        <v>1267.4521897600134</v>
      </c>
      <c r="C13" s="53">
        <f>+ExpRM!C13-ImpRM!C13</f>
        <v>-214.23216874000127</v>
      </c>
      <c r="D13" s="53">
        <f>+ExpRM!D13-ImpRM!D13</f>
        <v>-7061.960999999996</v>
      </c>
      <c r="E13" s="53">
        <f>+ExpRM!E13-ImpRM!E13</f>
        <v>7575.913367960042</v>
      </c>
      <c r="F13" s="53">
        <f>+ExpRM!F13-ImpRM!F13</f>
        <v>288.940191149999</v>
      </c>
      <c r="G13" s="53">
        <f>+ExpRM!G13-ImpRM!G13</f>
        <v>-72.1028090000018</v>
      </c>
      <c r="H13" s="53">
        <f>+ExpRM!H13-ImpRM!H13</f>
        <v>-7319.177762000094</v>
      </c>
      <c r="I13" s="53">
        <f>+ExpRM!I13-ImpRM!I13</f>
        <v>-899.0411669999944</v>
      </c>
      <c r="J13" s="53">
        <f>+ExpRM!J13-ImpRM!J13</f>
        <v>359.358123</v>
      </c>
      <c r="K13" s="53">
        <f>+ExpRM!K13-ImpRM!K13</f>
        <v>-237.04491499999813</v>
      </c>
      <c r="L13" s="53">
        <f>SUM(B13:K13)</f>
        <v>-6311.8959498700315</v>
      </c>
      <c r="M13" s="11"/>
      <c r="N13" s="14"/>
    </row>
    <row r="14" spans="1:12" ht="6.75" customHeight="1">
      <c r="A14" s="69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6" ht="12.75">
      <c r="A15" s="32" t="s">
        <v>53</v>
      </c>
      <c r="B15" s="53">
        <f>ExpRM!B15-ImpRM!B15</f>
        <v>-486.04258874999994</v>
      </c>
      <c r="C15" s="53">
        <f>ExpRM!C15-ImpRM!C15</f>
        <v>13.050920150000003</v>
      </c>
      <c r="D15" s="53">
        <f>ExpRM!D15-ImpRM!D15</f>
        <v>17.041999999999916</v>
      </c>
      <c r="E15" s="53">
        <f>ExpRM!E15-ImpRM!E15</f>
        <v>-501.3400565500226</v>
      </c>
      <c r="F15" s="53">
        <f>ExpRM!F15-ImpRM!F15</f>
        <v>1906.9587044999998</v>
      </c>
      <c r="G15" s="53">
        <f>ExpRM!G15-ImpRM!G15</f>
        <v>43.545924000000284</v>
      </c>
      <c r="H15" s="53">
        <f>ExpRM!H15-ImpRM!H15</f>
        <v>550.6590399999995</v>
      </c>
      <c r="I15" s="53">
        <f>ExpRM!I15-ImpRM!I15</f>
        <v>58.686783999999996</v>
      </c>
      <c r="J15" s="53">
        <f>ExpRM!J15-ImpRM!J15</f>
        <v>32.922434600000116</v>
      </c>
      <c r="K15" s="53">
        <f>ExpRM!K15-ImpRM!K15</f>
        <v>18.092044</v>
      </c>
      <c r="L15" s="53">
        <f>SUM(B15:K15)</f>
        <v>1653.575205949977</v>
      </c>
      <c r="M15" s="23"/>
      <c r="N15" s="14"/>
      <c r="P15" s="11"/>
    </row>
    <row r="16" spans="1:13" ht="6.75" customHeight="1">
      <c r="A16" s="69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23"/>
    </row>
    <row r="17" spans="1:16" ht="12.75">
      <c r="A17" s="32" t="s">
        <v>50</v>
      </c>
      <c r="B17" s="53">
        <f>+ExpRM!B17-ImpRM!B17</f>
        <v>771.99847624</v>
      </c>
      <c r="C17" s="53">
        <f>+ExpRM!C17-ImpRM!C17</f>
        <v>37.698065650000004</v>
      </c>
      <c r="D17" s="53">
        <f>+ExpRM!D17-ImpRM!D17</f>
        <v>-373.2930000000001</v>
      </c>
      <c r="E17" s="53">
        <f>+ExpRM!E17-ImpRM!E17</f>
        <v>-100.51303398999937</v>
      </c>
      <c r="F17" s="53">
        <f>+ExpRM!F17-ImpRM!F17</f>
        <v>-291.89693012</v>
      </c>
      <c r="G17" s="53">
        <f>+ExpRM!G17-ImpRM!G17</f>
        <v>-65.18299999999999</v>
      </c>
      <c r="H17" s="53">
        <f>+ExpRM!H17-ImpRM!H17</f>
        <v>95.5803219999998</v>
      </c>
      <c r="I17" s="53">
        <f>+ExpRM!I17-ImpRM!I17</f>
        <v>-6.216254999999993</v>
      </c>
      <c r="J17" s="53">
        <f>+ExpRM!J17-ImpRM!J17</f>
        <v>970.7977492999999</v>
      </c>
      <c r="K17" s="53">
        <f>+ExpRM!K17-ImpRM!K17</f>
        <v>11.543988999999996</v>
      </c>
      <c r="L17" s="53">
        <f>SUM(B17:K17)</f>
        <v>1050.5163830800002</v>
      </c>
      <c r="M17" s="23"/>
      <c r="N17" s="14"/>
      <c r="O17" s="11"/>
      <c r="P17" s="11"/>
    </row>
    <row r="18" spans="1:16" ht="12.75">
      <c r="A18" s="32" t="s">
        <v>13</v>
      </c>
      <c r="B18" s="53">
        <f>+ExpRM!B18-ImpRM!B18</f>
        <v>-1721.6134094699996</v>
      </c>
      <c r="C18" s="53">
        <f>+ExpRM!C18-ImpRM!C18</f>
        <v>152.19269494999992</v>
      </c>
      <c r="D18" s="53">
        <f>+ExpRM!D18-ImpRM!D18</f>
        <v>-6009.637999999999</v>
      </c>
      <c r="E18" s="53">
        <f>+ExpRM!E18-ImpRM!E18</f>
        <v>-1599.2149964999944</v>
      </c>
      <c r="F18" s="53">
        <f>+ExpRM!F18-ImpRM!F18</f>
        <v>2054.34188505</v>
      </c>
      <c r="G18" s="53">
        <f>+ExpRM!G18-ImpRM!G18</f>
        <v>1503.214598999999</v>
      </c>
      <c r="H18" s="53">
        <f>+ExpRM!H18-ImpRM!H18</f>
        <v>52517.24036499999</v>
      </c>
      <c r="I18" s="53">
        <f>+ExpRM!I18-ImpRM!I18</f>
        <v>-301.52561400000087</v>
      </c>
      <c r="J18" s="53">
        <f>+ExpRM!J18-ImpRM!J18</f>
        <v>-925.552893300001</v>
      </c>
      <c r="K18" s="53">
        <f>+ExpRM!K18-ImpRM!K18</f>
        <v>-246.67163599999995</v>
      </c>
      <c r="L18" s="53">
        <f>SUM(B18:K18)</f>
        <v>45422.772994729996</v>
      </c>
      <c r="M18" s="23"/>
      <c r="N18" s="14"/>
      <c r="O18" s="17"/>
      <c r="P18" s="11"/>
    </row>
    <row r="19" spans="1:14" ht="6.75" customHeight="1">
      <c r="A19" s="69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23"/>
      <c r="N19" s="14"/>
    </row>
    <row r="20" spans="1:16" ht="12.75">
      <c r="A20" s="32" t="s">
        <v>57</v>
      </c>
      <c r="B20" s="53">
        <f>+ExpRM!B20-ImpRM!B20</f>
        <v>-1913.0208046200005</v>
      </c>
      <c r="C20" s="53">
        <f>+ExpRM!C20-ImpRM!C20</f>
        <v>-123.08890014999992</v>
      </c>
      <c r="D20" s="53">
        <f>+ExpRM!D20-ImpRM!D20</f>
        <v>-3269.958999999999</v>
      </c>
      <c r="E20" s="53">
        <f>+ExpRM!E20-ImpRM!E20</f>
        <v>129.6457408599972</v>
      </c>
      <c r="F20" s="53">
        <f>+ExpRM!F20-ImpRM!F20</f>
        <v>347.96331745999987</v>
      </c>
      <c r="G20" s="53">
        <f>+ExpRM!G20-ImpRM!G20</f>
        <v>218.05039799999986</v>
      </c>
      <c r="H20" s="53">
        <f>+ExpRM!H20-ImpRM!H20</f>
        <v>-11319.687455000003</v>
      </c>
      <c r="I20" s="53">
        <f>+ExpRM!I20-ImpRM!I20</f>
        <v>420.8263130000004</v>
      </c>
      <c r="J20" s="53">
        <f>+ExpRM!J20-ImpRM!J20</f>
        <v>414.3161296000003</v>
      </c>
      <c r="K20" s="53">
        <f>+ExpRM!K20-ImpRM!K20</f>
        <v>-150.6722249999999</v>
      </c>
      <c r="L20" s="53">
        <f>SUM(B20:K20)</f>
        <v>-15245.626485850007</v>
      </c>
      <c r="M20" s="23"/>
      <c r="N20" s="14"/>
      <c r="P20" s="11"/>
    </row>
    <row r="21" spans="1:13" ht="7.5" customHeight="1">
      <c r="A21" s="69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23"/>
    </row>
    <row r="22" spans="1:16" ht="12.75">
      <c r="A22" s="32" t="s">
        <v>14</v>
      </c>
      <c r="B22" s="53">
        <f>+ExpRM!B22-ImpRM!B22</f>
        <v>88.87475799000003</v>
      </c>
      <c r="C22" s="53">
        <f>+ExpRM!C22-ImpRM!C22</f>
        <v>2.1194186900000034</v>
      </c>
      <c r="D22" s="53">
        <f>+ExpRM!D22-ImpRM!D22</f>
        <v>460.5390000000002</v>
      </c>
      <c r="E22" s="53">
        <f>+ExpRM!E22-ImpRM!E22</f>
        <v>3020.945649300001</v>
      </c>
      <c r="F22" s="53">
        <f>+ExpRM!F22-ImpRM!F22</f>
        <v>-530.21985668</v>
      </c>
      <c r="G22" s="53">
        <f>+ExpRM!G22-ImpRM!G22</f>
        <v>136.65518300000002</v>
      </c>
      <c r="H22" s="53">
        <f>+ExpRM!H22-ImpRM!H22</f>
        <v>-7624.362841</v>
      </c>
      <c r="I22" s="53">
        <f>+ExpRM!I22-ImpRM!I22</f>
        <v>-102.27192400000008</v>
      </c>
      <c r="J22" s="53">
        <f>+ExpRM!J22-ImpRM!J22</f>
        <v>397.9114016</v>
      </c>
      <c r="K22" s="53">
        <f>+ExpRM!K22-ImpRM!K22</f>
        <v>-38.354515</v>
      </c>
      <c r="L22" s="53">
        <f>SUM(B22:K22)</f>
        <v>-4188.163726099998</v>
      </c>
      <c r="M22" s="23"/>
      <c r="N22" s="14"/>
      <c r="P22" s="11"/>
    </row>
    <row r="23" spans="1:13" ht="7.5" customHeight="1">
      <c r="A23" s="69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23"/>
    </row>
    <row r="24" spans="1:16" ht="12.75">
      <c r="A24" s="32" t="s">
        <v>15</v>
      </c>
      <c r="B24" s="53">
        <f>+ExpRM!B23-ImpRM!B23</f>
        <v>-2487.1658280699994</v>
      </c>
      <c r="C24" s="53">
        <f>+ExpRM!C23-ImpRM!C23</f>
        <v>-384.3132892600001</v>
      </c>
      <c r="D24" s="53">
        <f>+ExpRM!D23-ImpRM!D23</f>
        <v>6628.9000000000015</v>
      </c>
      <c r="E24" s="53">
        <f>+ExpRM!E23-ImpRM!E23</f>
        <v>2864.8931691000034</v>
      </c>
      <c r="F24" s="53">
        <f>+ExpRM!F23-ImpRM!F23</f>
        <v>-2348.8683356</v>
      </c>
      <c r="G24" s="53">
        <f>+ExpRM!G23-ImpRM!G23</f>
        <v>-1403.12714</v>
      </c>
      <c r="H24" s="53">
        <f>+ExpRM!H23-ImpRM!H23</f>
        <v>-25099.966684</v>
      </c>
      <c r="I24" s="53">
        <f>+ExpRM!I23-ImpRM!I23</f>
        <v>-1641.4309609999991</v>
      </c>
      <c r="J24" s="53">
        <f>+ExpRM!J23-ImpRM!J23</f>
        <v>-889.9019504000007</v>
      </c>
      <c r="K24" s="53">
        <f>+ExpRM!K23-ImpRM!K23</f>
        <v>-166.98628899999994</v>
      </c>
      <c r="L24" s="53">
        <f>SUM(B24:K24)</f>
        <v>-24927.967308229992</v>
      </c>
      <c r="M24" s="23"/>
      <c r="N24" s="14"/>
      <c r="P24" s="11"/>
    </row>
    <row r="25" spans="1:13" ht="7.5" customHeight="1">
      <c r="A25" s="69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23"/>
    </row>
    <row r="26" spans="1:16" ht="12.75">
      <c r="A26" s="32" t="s">
        <v>27</v>
      </c>
      <c r="B26" s="53">
        <f>+ExpRM!B24-ImpRM!B24</f>
        <v>1273.8763317799992</v>
      </c>
      <c r="C26" s="53">
        <f>+ExpRM!C24-ImpRM!C24</f>
        <v>103.35725922</v>
      </c>
      <c r="D26" s="53">
        <f>+ExpRM!D24-ImpRM!D24</f>
        <v>-3228.3869999999997</v>
      </c>
      <c r="E26" s="53">
        <f>+ExpRM!E24-ImpRM!E24</f>
        <v>1380.0967183399985</v>
      </c>
      <c r="F26" s="53">
        <f>+ExpRM!F24-ImpRM!F24</f>
        <v>-1092.67835098</v>
      </c>
      <c r="G26" s="53">
        <f>+ExpRM!G24-ImpRM!G24</f>
        <v>-804.300182</v>
      </c>
      <c r="H26" s="53">
        <f>+ExpRM!H24-ImpRM!H24</f>
        <v>-14713.598120999999</v>
      </c>
      <c r="I26" s="53">
        <f>+ExpRM!I24-ImpRM!I24</f>
        <v>-160.31391099999985</v>
      </c>
      <c r="J26" s="53">
        <f>+ExpRM!J24-ImpRM!J24</f>
        <v>-457.17969709999966</v>
      </c>
      <c r="K26" s="53">
        <f>+ExpRM!K24-ImpRM!K24</f>
        <v>-217.61723799999996</v>
      </c>
      <c r="L26" s="53">
        <f>SUM(B26:K26)</f>
        <v>-17916.744190740003</v>
      </c>
      <c r="M26" s="23"/>
      <c r="N26" s="14"/>
      <c r="P26" s="11"/>
    </row>
    <row r="27" spans="1:13" ht="7.5" customHeight="1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23"/>
    </row>
    <row r="28" spans="1:16" ht="12.75">
      <c r="A28" s="32" t="s">
        <v>22</v>
      </c>
      <c r="B28" s="53">
        <f>+ExpRM!B26-ImpRM!B26</f>
        <v>5740.545254660014</v>
      </c>
      <c r="C28" s="53">
        <f>+ExpRM!C26-ImpRM!C26</f>
        <v>-15.24833799000129</v>
      </c>
      <c r="D28" s="53">
        <f>+ExpRM!D26-ImpRM!D26</f>
        <v>-1287.1650000000009</v>
      </c>
      <c r="E28" s="53">
        <f>+ExpRM!E26-ImpRM!E26</f>
        <v>2381.4001774000526</v>
      </c>
      <c r="F28" s="53">
        <f>+ExpRM!F26-ImpRM!F26</f>
        <v>243.3397575200015</v>
      </c>
      <c r="G28" s="53">
        <f>+ExpRM!G26-ImpRM!G26</f>
        <v>299.04140899999993</v>
      </c>
      <c r="H28" s="53">
        <f>+ExpRM!H26-ImpRM!H26</f>
        <v>-1725.0423880000408</v>
      </c>
      <c r="I28" s="53">
        <f>+ExpRM!I26-ImpRM!I26</f>
        <v>833.2044010000052</v>
      </c>
      <c r="J28" s="53">
        <f>+ExpRM!J26-ImpRM!J26</f>
        <v>816.0449486999997</v>
      </c>
      <c r="K28" s="53">
        <f>+ExpRM!K26-ImpRM!K26</f>
        <v>553.6209550000016</v>
      </c>
      <c r="L28" s="53">
        <f>SUM(B28:K28)</f>
        <v>7839.7411772900305</v>
      </c>
      <c r="M28" s="23"/>
      <c r="N28" s="14"/>
      <c r="P28" s="11"/>
    </row>
    <row r="29" spans="1:12" ht="9" customHeight="1">
      <c r="A29" s="69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2.75">
      <c r="A30" s="70" t="s">
        <v>23</v>
      </c>
      <c r="B30" s="53">
        <f>+ExpRM!B28-ImpRM!B28</f>
        <v>4954.41019480001</v>
      </c>
      <c r="C30" s="53">
        <f>+ExpRM!C28-ImpRM!C28</f>
        <v>1715.7565783699993</v>
      </c>
      <c r="D30" s="53">
        <f>+ExpRM!D28-ImpRM!D28</f>
        <v>-3091.676999999996</v>
      </c>
      <c r="E30" s="53">
        <f>+ExpRM!E28-ImpRM!E28</f>
        <v>4010.3117112000473</v>
      </c>
      <c r="F30" s="53">
        <f>+ExpRM!F28-ImpRM!F28</f>
        <v>390.9971635200018</v>
      </c>
      <c r="G30" s="53">
        <f>+ExpRM!G28-ImpRM!G28</f>
        <v>-682.3780270000007</v>
      </c>
      <c r="H30" s="53">
        <f>+ExpRM!H28-ImpRM!H28</f>
        <v>-1861.949147000094</v>
      </c>
      <c r="I30" s="53">
        <f>+ExpRM!I28-ImpRM!I28</f>
        <v>-954.2879269999921</v>
      </c>
      <c r="J30" s="53">
        <f>+ExpRM!J28-ImpRM!J28</f>
        <v>-1597.7184823999996</v>
      </c>
      <c r="K30" s="53">
        <f>+ExpRM!K28-ImpRM!K28</f>
        <v>-1046.2701489999981</v>
      </c>
      <c r="L30" s="53">
        <f>SUM(B30:K30)</f>
        <v>1837.1949154899776</v>
      </c>
    </row>
    <row r="31" spans="1:12" ht="9" customHeight="1">
      <c r="A31" s="30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5">
      <c r="A32" s="56"/>
      <c r="B32" s="73" t="str">
        <f>+Exp!B27</f>
        <v>Enero-junio 2012</v>
      </c>
      <c r="C32" s="73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9" customHeight="1">
      <c r="A33" s="58"/>
      <c r="B33" s="53"/>
      <c r="C33" s="53"/>
      <c r="D33" s="71"/>
      <c r="E33" s="71"/>
      <c r="F33" s="71"/>
      <c r="G33" s="71"/>
      <c r="H33" s="71"/>
      <c r="I33" s="71"/>
      <c r="J33" s="71"/>
      <c r="K33" s="71"/>
      <c r="L33" s="53"/>
    </row>
    <row r="34" spans="1:13" ht="12.75">
      <c r="A34" s="31" t="s">
        <v>6</v>
      </c>
      <c r="B34" s="53">
        <f>+ExpRM!B32-ImpRM!B32</f>
        <v>4201.466783440001</v>
      </c>
      <c r="C34" s="53">
        <f>+ExpRM!C32-ImpRM!C32</f>
        <v>1235.9379117500002</v>
      </c>
      <c r="D34" s="53">
        <f>+ExpRM!D32-ImpRM!D32</f>
        <v>4327.555999999997</v>
      </c>
      <c r="E34" s="53">
        <f>+ExpRM!E32-ImpRM!E32</f>
        <v>-4001.5793207199977</v>
      </c>
      <c r="F34" s="53">
        <f>+ExpRM!F32-ImpRM!F32</f>
        <v>-1732.08469831</v>
      </c>
      <c r="G34" s="53">
        <f>+ExpRM!G32-ImpRM!G32</f>
        <v>-286.42953899999975</v>
      </c>
      <c r="H34" s="53">
        <f>+ExpRM!H32-ImpRM!H32</f>
        <v>7072.905039</v>
      </c>
      <c r="I34" s="53">
        <f>+ExpRM!I32-ImpRM!I32</f>
        <v>-708.3073670000076</v>
      </c>
      <c r="J34" s="53">
        <f>+ExpRM!J32-ImpRM!J32</f>
        <v>-1810.882163400001</v>
      </c>
      <c r="K34" s="53">
        <f>+ExpRM!K32-ImpRM!K32</f>
        <v>-1128.7403819999995</v>
      </c>
      <c r="L34" s="53"/>
      <c r="M34" s="11"/>
    </row>
    <row r="35" spans="1:12" ht="12.75">
      <c r="A35" s="69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2.75">
      <c r="A36" s="31" t="s">
        <v>24</v>
      </c>
      <c r="B36" s="53">
        <f>+ExpRM!B34-ImpRM!B34</f>
        <v>2450.971193090012</v>
      </c>
      <c r="C36" s="53">
        <f>+ExpRM!C34-ImpRM!C34</f>
        <v>164.30708304999825</v>
      </c>
      <c r="D36" s="53">
        <f>+ExpRM!D34-ImpRM!D34</f>
        <v>2733.8369999999995</v>
      </c>
      <c r="E36" s="53">
        <f>+ExpRM!E34-ImpRM!E34</f>
        <v>9736.352521510005</v>
      </c>
      <c r="F36" s="53">
        <f>+ExpRM!F34-ImpRM!F34</f>
        <v>3081.785207329991</v>
      </c>
      <c r="G36" s="53">
        <f>+ExpRM!G34-ImpRM!G34</f>
        <v>131.44600600000194</v>
      </c>
      <c r="H36" s="53">
        <f>+ExpRM!H34-ImpRM!H34</f>
        <v>-4002.007496999984</v>
      </c>
      <c r="I36" s="53">
        <f>+ExpRM!I34-ImpRM!I34</f>
        <v>-1085.1032820000005</v>
      </c>
      <c r="J36" s="53">
        <f>+ExpRM!J34-ImpRM!J34</f>
        <v>4237.2151977999965</v>
      </c>
      <c r="K36" s="53">
        <f>+ExpRM!K34-ImpRM!K34</f>
        <v>-563.4215479999993</v>
      </c>
      <c r="L36" s="53">
        <f>SUM(B36:K36)</f>
        <v>16885.38188178002</v>
      </c>
    </row>
    <row r="37" spans="1:12" ht="6.75" customHeight="1">
      <c r="A37" s="69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2.75">
      <c r="A38" s="32" t="s">
        <v>53</v>
      </c>
      <c r="B38" s="53">
        <f>+ExpRM!B36-ImpRM!B36</f>
        <v>-378.1963752900001</v>
      </c>
      <c r="C38" s="53">
        <f>+ExpRM!C36-ImpRM!C36</f>
        <v>1.8249922200000008</v>
      </c>
      <c r="D38" s="53">
        <f>+ExpRM!D36-ImpRM!D36</f>
        <v>1696.8539999999998</v>
      </c>
      <c r="E38" s="53">
        <f>+ExpRM!E36-ImpRM!E36</f>
        <v>-633.7356174300148</v>
      </c>
      <c r="F38" s="53">
        <f>+ExpRM!F36-ImpRM!F36</f>
        <v>1716.3292780900001</v>
      </c>
      <c r="G38" s="53">
        <f>+ExpRM!G36-ImpRM!G36</f>
        <v>95.14404299999958</v>
      </c>
      <c r="H38" s="53">
        <f>+ExpRM!H36-ImpRM!H36</f>
        <v>270.5883289999997</v>
      </c>
      <c r="I38" s="53">
        <f>+ExpRM!I36-ImpRM!I36</f>
        <v>39.391099</v>
      </c>
      <c r="J38" s="53">
        <f>+ExpRM!J36-ImpRM!J36</f>
        <v>104.62725339999993</v>
      </c>
      <c r="K38" s="53">
        <f>+ExpRM!K36-ImpRM!K36</f>
        <v>3.643494999999998</v>
      </c>
      <c r="L38" s="53">
        <f>SUM(B38:K38)</f>
        <v>2916.470496989984</v>
      </c>
    </row>
    <row r="39" spans="1:12" ht="6.75" customHeight="1">
      <c r="A39" s="69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2.75">
      <c r="A40" s="32" t="s">
        <v>50</v>
      </c>
      <c r="B40" s="53">
        <f>+ExpRM!B38-ImpRM!B38</f>
        <v>639.95735516</v>
      </c>
      <c r="C40" s="53">
        <f>+ExpRM!C38-ImpRM!C38</f>
        <v>44.521639320000006</v>
      </c>
      <c r="D40" s="53">
        <f>+ExpRM!D38-ImpRM!D38</f>
        <v>24.978000000000065</v>
      </c>
      <c r="E40" s="53">
        <f>+ExpRM!E38-ImpRM!E38</f>
        <v>145.41995974000008</v>
      </c>
      <c r="F40" s="53">
        <f>+ExpRM!F38-ImpRM!F38</f>
        <v>-321.03741165999986</v>
      </c>
      <c r="G40" s="53">
        <f>+ExpRM!G38-ImpRM!G38</f>
        <v>-117.941</v>
      </c>
      <c r="H40" s="53">
        <f>+ExpRM!H38-ImpRM!H38</f>
        <v>665.0906869999999</v>
      </c>
      <c r="I40" s="53">
        <f>+ExpRM!I38-ImpRM!I38</f>
        <v>-7.983624000000018</v>
      </c>
      <c r="J40" s="53">
        <f>+ExpRM!J38-ImpRM!J38</f>
        <v>1434.3900462</v>
      </c>
      <c r="K40" s="53">
        <f>+ExpRM!K38-ImpRM!K38</f>
        <v>6.478539999999995</v>
      </c>
      <c r="L40" s="53">
        <f>SUM(B40:K40)</f>
        <v>2513.87419176</v>
      </c>
    </row>
    <row r="41" spans="1:14" ht="12.75">
      <c r="A41" s="32" t="s">
        <v>13</v>
      </c>
      <c r="B41" s="53">
        <f>+ExpRM!B39-ImpRM!B39</f>
        <v>-2015.4339784200006</v>
      </c>
      <c r="C41" s="53">
        <f>+ExpRM!C39-ImpRM!C39</f>
        <v>310.1926668499999</v>
      </c>
      <c r="D41" s="53">
        <f>+ExpRM!D39-ImpRM!D39</f>
        <v>-2341.8680000000004</v>
      </c>
      <c r="E41" s="53">
        <f>+ExpRM!E39-ImpRM!E39</f>
        <v>-3467.0441990200025</v>
      </c>
      <c r="F41" s="53">
        <f>+ExpRM!F39-ImpRM!F39</f>
        <v>4689.9148937</v>
      </c>
      <c r="G41" s="53">
        <f>+ExpRM!G39-ImpRM!G39</f>
        <v>2071.2987009999997</v>
      </c>
      <c r="H41" s="53">
        <f>+ExpRM!H39-ImpRM!H39</f>
        <v>51517.762686999995</v>
      </c>
      <c r="I41" s="53">
        <f>+ExpRM!I39-ImpRM!I39</f>
        <v>-324.83371299999914</v>
      </c>
      <c r="J41" s="53">
        <f>+ExpRM!J39-ImpRM!J39</f>
        <v>-664.8587568000007</v>
      </c>
      <c r="K41" s="53">
        <f>+ExpRM!K39-ImpRM!K39</f>
        <v>-430.18143399999997</v>
      </c>
      <c r="L41" s="53">
        <f>SUM(B41:K41)</f>
        <v>49344.94886730999</v>
      </c>
      <c r="N41" s="14"/>
    </row>
    <row r="42" spans="1:12" ht="6.75" customHeight="1">
      <c r="A42" s="69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4" ht="12.75">
      <c r="A43" s="32" t="s">
        <v>57</v>
      </c>
      <c r="B43" s="53">
        <f>+ExpRM!B41-ImpRM!B41</f>
        <v>-235.93730321000112</v>
      </c>
      <c r="C43" s="53">
        <f>+ExpRM!C41-ImpRM!C41</f>
        <v>-85.74774316000003</v>
      </c>
      <c r="D43" s="53">
        <f>+ExpRM!D41-ImpRM!D41</f>
        <v>436.0980000000018</v>
      </c>
      <c r="E43" s="53">
        <f>+ExpRM!E41-ImpRM!E41</f>
        <v>1876.4270842899987</v>
      </c>
      <c r="F43" s="53">
        <f>+ExpRM!F41-ImpRM!F41</f>
        <v>1254.7980586499993</v>
      </c>
      <c r="G43" s="53">
        <f>+ExpRM!G41-ImpRM!G41</f>
        <v>-141.09978600000045</v>
      </c>
      <c r="H43" s="53">
        <f>+ExpRM!H41-ImpRM!H41</f>
        <v>-9077.411371999995</v>
      </c>
      <c r="I43" s="53">
        <f>+ExpRM!I41-ImpRM!I41</f>
        <v>294.9050600000002</v>
      </c>
      <c r="J43" s="53">
        <f>+ExpRM!J41-ImpRM!J41</f>
        <v>1334.497969</v>
      </c>
      <c r="K43" s="53">
        <f>+ExpRM!K41-ImpRM!K41</f>
        <v>-222.04694800000004</v>
      </c>
      <c r="L43" s="53">
        <f>SUM(B43:K43)</f>
        <v>-4565.516980429997</v>
      </c>
      <c r="N43" s="14"/>
    </row>
    <row r="44" spans="1:12" ht="7.5" customHeight="1">
      <c r="A44" s="69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ht="12.75">
      <c r="A45" s="32" t="s">
        <v>14</v>
      </c>
      <c r="B45" s="53">
        <f>+ExpRM!B43-ImpRM!B43</f>
        <v>-285.6244546600001</v>
      </c>
      <c r="C45" s="53">
        <f>+ExpRM!C43-ImpRM!C43</f>
        <v>69.16754756</v>
      </c>
      <c r="D45" s="53">
        <f>+ExpRM!D43-ImpRM!D43</f>
        <v>-630.2969999999996</v>
      </c>
      <c r="E45" s="53">
        <f>+ExpRM!E43-ImpRM!E43</f>
        <v>3606.1639829999976</v>
      </c>
      <c r="F45" s="53">
        <f>+ExpRM!F43-ImpRM!F43</f>
        <v>-668.62495672</v>
      </c>
      <c r="G45" s="53">
        <f>+ExpRM!G43-ImpRM!G43</f>
        <v>-66.30801099999996</v>
      </c>
      <c r="H45" s="53">
        <f>+ExpRM!H43-ImpRM!H43</f>
        <v>-7272.499899999998</v>
      </c>
      <c r="I45" s="53">
        <f>+ExpRM!I43-ImpRM!I43</f>
        <v>-141.728515</v>
      </c>
      <c r="J45" s="53">
        <f>+ExpRM!J43-ImpRM!J43</f>
        <v>668.8201267999999</v>
      </c>
      <c r="K45" s="53">
        <f>+ExpRM!K43-ImpRM!K43</f>
        <v>-44.407151</v>
      </c>
      <c r="L45" s="53">
        <f>SUM(B45:K45)</f>
        <v>-4765.33833102</v>
      </c>
    </row>
    <row r="46" spans="1:12" ht="7.5" customHeight="1">
      <c r="A46" s="69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2.75">
      <c r="A47" s="32" t="s">
        <v>15</v>
      </c>
      <c r="B47" s="53">
        <f>+ExpRM!B44-ImpRM!B44</f>
        <v>-1790.7926783099992</v>
      </c>
      <c r="C47" s="53">
        <f>+ExpRM!C44-ImpRM!C44</f>
        <v>-346.54875656</v>
      </c>
      <c r="D47" s="53">
        <f>+ExpRM!D44-ImpRM!D44</f>
        <v>5988.589</v>
      </c>
      <c r="E47" s="53">
        <f>+ExpRM!E44-ImpRM!E44</f>
        <v>3388.295550799994</v>
      </c>
      <c r="F47" s="53">
        <f>+ExpRM!F44-ImpRM!F44</f>
        <v>-2319.322405230001</v>
      </c>
      <c r="G47" s="53">
        <f>+ExpRM!G44-ImpRM!G44</f>
        <v>-1227.47613</v>
      </c>
      <c r="H47" s="53">
        <f>+ExpRM!H44-ImpRM!H44</f>
        <v>-23694.433689999998</v>
      </c>
      <c r="I47" s="53">
        <f>+ExpRM!I44-ImpRM!I44</f>
        <v>-1424.2882140000036</v>
      </c>
      <c r="J47" s="53">
        <f>+ExpRM!J44-ImpRM!J44</f>
        <v>106.81172909999987</v>
      </c>
      <c r="K47" s="53">
        <f>+ExpRM!K44-ImpRM!K44</f>
        <v>-374.75764000000004</v>
      </c>
      <c r="L47" s="53">
        <f>SUM(B47:K47)</f>
        <v>-21693.923234200007</v>
      </c>
    </row>
    <row r="48" spans="1:12" ht="7.5" customHeight="1">
      <c r="A48" s="69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32" t="s">
        <v>27</v>
      </c>
      <c r="B49" s="53">
        <f>+ExpRM!B45-ImpRM!B45</f>
        <v>955.3126730199999</v>
      </c>
      <c r="C49" s="53">
        <f>+ExpRM!C45-ImpRM!C45</f>
        <v>62.096707789999996</v>
      </c>
      <c r="D49" s="53">
        <f>+ExpRM!D45-ImpRM!D45</f>
        <v>-3376.0910000000003</v>
      </c>
      <c r="E49" s="53">
        <f>+ExpRM!E45-ImpRM!E45</f>
        <v>2041.3834875900009</v>
      </c>
      <c r="F49" s="53">
        <f>+ExpRM!F45-ImpRM!F45</f>
        <v>-688.34901806</v>
      </c>
      <c r="G49" s="53">
        <f>+ExpRM!G45-ImpRM!G45</f>
        <v>-693.021639</v>
      </c>
      <c r="H49" s="53">
        <f>+ExpRM!H45-ImpRM!H45</f>
        <v>-13968.453984000002</v>
      </c>
      <c r="I49" s="53">
        <f>+ExpRM!I45-ImpRM!I45</f>
        <v>-171.54919399999994</v>
      </c>
      <c r="J49" s="53">
        <f>+ExpRM!J45-ImpRM!J45</f>
        <v>-282.0116519999999</v>
      </c>
      <c r="K49" s="53">
        <f>+ExpRM!K45-ImpRM!K45</f>
        <v>-190.87229000000002</v>
      </c>
      <c r="L49" s="53">
        <f>SUM(B49:K49)</f>
        <v>-16311.555908659999</v>
      </c>
    </row>
    <row r="50" spans="1:12" ht="7.5" customHeight="1">
      <c r="A50" s="69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2.75">
      <c r="A51" s="32" t="s">
        <v>22</v>
      </c>
      <c r="B51" s="53">
        <f>+ExpRM!B47-ImpRM!B47</f>
        <v>5561.685954800013</v>
      </c>
      <c r="C51" s="53">
        <f>+ExpRM!C47-ImpRM!C47</f>
        <v>108.80002902999847</v>
      </c>
      <c r="D51" s="53">
        <f>+ExpRM!D47-ImpRM!D47</f>
        <v>935.5740000000005</v>
      </c>
      <c r="E51" s="53">
        <f>+ExpRM!E47-ImpRM!E47</f>
        <v>2779.442272540025</v>
      </c>
      <c r="F51" s="53">
        <f>+ExpRM!F47-ImpRM!F47</f>
        <v>-581.9232314400115</v>
      </c>
      <c r="G51" s="53">
        <f>+ExpRM!G47-ImpRM!G47</f>
        <v>210.8498280000016</v>
      </c>
      <c r="H51" s="53">
        <f>+ExpRM!H47-ImpRM!H47</f>
        <v>-2442.6502540000383</v>
      </c>
      <c r="I51" s="53">
        <f>+ExpRM!I47-ImpRM!I47</f>
        <v>650.9838190000024</v>
      </c>
      <c r="J51" s="53">
        <f>+ExpRM!J47-ImpRM!J47</f>
        <v>1534.9384820999949</v>
      </c>
      <c r="K51" s="53">
        <f>+ExpRM!K47-ImpRM!K47</f>
        <v>688.7218800000007</v>
      </c>
      <c r="L51" s="53">
        <f>SUM(B51:K51)</f>
        <v>9446.422780029989</v>
      </c>
    </row>
    <row r="52" spans="1:12" ht="9" customHeight="1">
      <c r="A52" s="69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2.75">
      <c r="A53" s="70" t="s">
        <v>23</v>
      </c>
      <c r="B53" s="53">
        <f>+ExpRM!B49-ImpRM!B49</f>
        <v>6652.437976530011</v>
      </c>
      <c r="C53" s="53">
        <f>+ExpRM!C49-ImpRM!C49</f>
        <v>1400.2449947999985</v>
      </c>
      <c r="D53" s="53">
        <f>+ExpRM!D49-ImpRM!D49</f>
        <v>7061.392999999996</v>
      </c>
      <c r="E53" s="53">
        <f>+ExpRM!E49-ImpRM!E49</f>
        <v>5734.773200790012</v>
      </c>
      <c r="F53" s="53">
        <f>+ExpRM!F49-ImpRM!F49</f>
        <v>1349.700509019989</v>
      </c>
      <c r="G53" s="53">
        <f>+ExpRM!G49-ImpRM!G49</f>
        <v>-154.98353299999872</v>
      </c>
      <c r="H53" s="53">
        <f>+ExpRM!H49-ImpRM!H49</f>
        <v>3070.8975420000206</v>
      </c>
      <c r="I53" s="53">
        <f>+ExpRM!I49-ImpRM!I49</f>
        <v>-1793.410649000008</v>
      </c>
      <c r="J53" s="53">
        <f>+ExpRM!J49-ImpRM!J49</f>
        <v>2426.333034399995</v>
      </c>
      <c r="K53" s="53">
        <f>+ExpRM!K49-ImpRM!K49</f>
        <v>-1692.1619299999993</v>
      </c>
      <c r="L53" s="53">
        <f>SUM(B53:K53)</f>
        <v>24055.224145540018</v>
      </c>
    </row>
    <row r="54" spans="1:12" ht="9" customHeight="1" thickBot="1">
      <c r="A54" s="54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2.25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s="12" customFormat="1" ht="12">
      <c r="A56" s="51" t="s">
        <v>42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s="12" customFormat="1" ht="12">
      <c r="A57" s="51" t="str">
        <f>+Imp!A63</f>
        <v> Nota: importaciones a valores CIF excepto Brasil y México a valores FOB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2:12" s="12" customFormat="1" ht="1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2013-07-04T15:13:55Z</cp:lastPrinted>
  <dcterms:created xsi:type="dcterms:W3CDTF">2004-06-14T13:52:53Z</dcterms:created>
  <dcterms:modified xsi:type="dcterms:W3CDTF">2013-08-30T15:42:57Z</dcterms:modified>
  <cp:category/>
  <cp:version/>
  <cp:contentType/>
  <cp:contentStatus/>
</cp:coreProperties>
</file>