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105" windowWidth="11970" windowHeight="3150" tabRatio="823" activeTab="0"/>
  </bookViews>
  <sheets>
    <sheet name="Exp" sheetId="1" r:id="rId1"/>
    <sheet name="Imp" sheetId="2" r:id="rId2"/>
    <sheet name="Part" sheetId="3" r:id="rId3"/>
    <sheet name="ExpRM" sheetId="4" r:id="rId4"/>
    <sheet name="ImpRM" sheetId="5" r:id="rId5"/>
    <sheet name="SC RM" sheetId="6" r:id="rId6"/>
  </sheets>
  <definedNames>
    <definedName name="_xlnm.Print_Area" localSheetId="0">'Exp'!$A$1:$L$62</definedName>
    <definedName name="_xlnm.Print_Area" localSheetId="3">'ExpRM'!$A$1:$L$74</definedName>
    <definedName name="_xlnm.Print_Area" localSheetId="4">'ImpRM'!$A$1:$M$75</definedName>
    <definedName name="_xlnm.Print_Area" localSheetId="2">'Part'!$A$1:$O$62</definedName>
    <definedName name="_xlnm.Print_Area" localSheetId="5">'SC RM'!$A$1:$L$58</definedName>
  </definedNames>
  <calcPr fullCalcOnLoad="1"/>
</workbook>
</file>

<file path=xl/sharedStrings.xml><?xml version="1.0" encoding="utf-8"?>
<sst xmlns="http://schemas.openxmlformats.org/spreadsheetml/2006/main" count="377" uniqueCount="72">
  <si>
    <t>PAÍS</t>
  </si>
  <si>
    <t>Argentina</t>
  </si>
  <si>
    <t>Bolivia</t>
  </si>
  <si>
    <t>Brasil</t>
  </si>
  <si>
    <t>Chile</t>
  </si>
  <si>
    <t>Colombia</t>
  </si>
  <si>
    <t>ALADI</t>
  </si>
  <si>
    <t>Cuba</t>
  </si>
  <si>
    <t>México</t>
  </si>
  <si>
    <t>Paraguay</t>
  </si>
  <si>
    <t>Perú</t>
  </si>
  <si>
    <t>Uruguay</t>
  </si>
  <si>
    <t>Venezuela</t>
  </si>
  <si>
    <t>Estados Unidos</t>
  </si>
  <si>
    <t>Japón</t>
  </si>
  <si>
    <t>China</t>
  </si>
  <si>
    <t>Ecuador</t>
  </si>
  <si>
    <t>EXPORTACIONES POR PAÍS COPARTÍCIPE DE LA ALADI</t>
  </si>
  <si>
    <t>Total</t>
  </si>
  <si>
    <t>IMPORTACIONES POR PAÍS COPARTÍCIPE DE LA ALADI</t>
  </si>
  <si>
    <t>EXPORTACIONES POR ÁREA GEOECONÓMICA</t>
  </si>
  <si>
    <t>IMPORTACIONES POR ÁREA GEOECONÓMICA</t>
  </si>
  <si>
    <t>Otras Áreas</t>
  </si>
  <si>
    <t>Total Global</t>
  </si>
  <si>
    <t>R. del Mundo</t>
  </si>
  <si>
    <t>País exportador (informante):</t>
  </si>
  <si>
    <t>País importador (informante):</t>
  </si>
  <si>
    <t>E.R.I.</t>
  </si>
  <si>
    <t>SALDO COMERCIAL POR ÁREA GEOECONÓMICA</t>
  </si>
  <si>
    <t xml:space="preserve"> ALADI</t>
  </si>
  <si>
    <t>Ar.</t>
  </si>
  <si>
    <t>Bo.</t>
  </si>
  <si>
    <t>Br.</t>
  </si>
  <si>
    <t>Ch.</t>
  </si>
  <si>
    <t>Ec.</t>
  </si>
  <si>
    <t>Mé.</t>
  </si>
  <si>
    <t>En millones de dólares y porcentajes</t>
  </si>
  <si>
    <t>Pe.</t>
  </si>
  <si>
    <t>Ur.</t>
  </si>
  <si>
    <t>En millones de dólares</t>
  </si>
  <si>
    <t>Co.</t>
  </si>
  <si>
    <t>Pa.</t>
  </si>
  <si>
    <t xml:space="preserve"> Fuente: elaboración propia en base a información oficial de los países miembros</t>
  </si>
  <si>
    <t>*</t>
  </si>
  <si>
    <t>PARTICIPACIÓN EN EL COMERCIO INTRARREGIONAL</t>
  </si>
  <si>
    <t>País</t>
  </si>
  <si>
    <t>País exportador:</t>
  </si>
  <si>
    <t>Importador</t>
  </si>
  <si>
    <t>sd</t>
  </si>
  <si>
    <t xml:space="preserve"> Fuente: elaborado en base a información oficial de los países miembros</t>
  </si>
  <si>
    <t>U. Europea</t>
  </si>
  <si>
    <t>Canadá</t>
  </si>
  <si>
    <t xml:space="preserve"> Nota: importaciones a valores CIF excepto Brasil, México y Paraguay a valores FOB</t>
  </si>
  <si>
    <t>Cu.</t>
  </si>
  <si>
    <t>Ve.</t>
  </si>
  <si>
    <t>CA y Caribe</t>
  </si>
  <si>
    <t>Contribución al crecimiento</t>
  </si>
  <si>
    <t>En porcentajes</t>
  </si>
  <si>
    <t xml:space="preserve">U. Europea </t>
  </si>
  <si>
    <t>CUADRO A1</t>
  </si>
  <si>
    <t>CUADRO A2</t>
  </si>
  <si>
    <t>CUADRO A3</t>
  </si>
  <si>
    <t>CUADRO A4</t>
  </si>
  <si>
    <t>CUADRO A5</t>
  </si>
  <si>
    <t>CUADRO A6</t>
  </si>
  <si>
    <t>Enero-marzo 2011-2012</t>
  </si>
  <si>
    <t>Panamá</t>
  </si>
  <si>
    <t>Pan.</t>
  </si>
  <si>
    <t>Par.</t>
  </si>
  <si>
    <t>Se destacan en negrita las participaciones superiores al 2%, las contribuciones mayores al 4%, y en sombreado las contribuciones negativas.</t>
  </si>
  <si>
    <t>ARGENTINA, BOLIVIA, BRASIL, CHILE, COLOMBIA, ECUADOR, MÉXICO, PARAGUAY, PERÚ, URUGUAY Y VENEZUELA</t>
  </si>
  <si>
    <t>2012</t>
  </si>
</sst>
</file>

<file path=xl/styles.xml><?xml version="1.0" encoding="utf-8"?>
<styleSheet xmlns="http://schemas.openxmlformats.org/spreadsheetml/2006/main">
  <numFmts count="55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&quot;$U&quot;\ * #,##0_ ;_ &quot;$U&quot;\ * \-#,##0_ ;_ &quot;$U&quot;\ * &quot;-&quot;_ ;_ @_ "/>
    <numFmt numFmtId="173" formatCode="_ * #,##0_ ;_ * \-#,##0_ ;_ * &quot;-&quot;_ ;_ @_ "/>
    <numFmt numFmtId="174" formatCode="_ &quot;$U&quot;\ * #,##0.00_ ;_ &quot;$U&quot;\ * \-#,##0.00_ ;_ &quot;$U&quot;\ * &quot;-&quot;??_ ;_ @_ "/>
    <numFmt numFmtId="175" formatCode="_ * #,##0.00_ ;_ * \-#,##0.00_ ;_ * &quot;-&quot;??_ ;_ @_ "/>
    <numFmt numFmtId="176" formatCode="0.0"/>
    <numFmt numFmtId="177" formatCode="#\ ###\ ##0_);\-#\ ###\ ##0_)"/>
    <numFmt numFmtId="178" formatCode="#,##0.0__"/>
    <numFmt numFmtId="179" formatCode="0.000"/>
    <numFmt numFmtId="180" formatCode="0.0____"/>
    <numFmt numFmtId="181" formatCode="#,##0__"/>
    <numFmt numFmtId="182" formatCode="0.0__"/>
    <numFmt numFmtId="183" formatCode="0.0%"/>
    <numFmt numFmtId="184" formatCode="#,##0.000__"/>
    <numFmt numFmtId="185" formatCode="__@"/>
    <numFmt numFmtId="186" formatCode="__General"/>
    <numFmt numFmtId="187" formatCode="#,##0.0"/>
    <numFmt numFmtId="188" formatCode="_ * #,##0_ ;_ * \-#,##0_ ;_ * &quot;-&quot;??_ ;_ @_ "/>
    <numFmt numFmtId="189" formatCode="#,##0.00__"/>
    <numFmt numFmtId="190" formatCode="0.0000"/>
    <numFmt numFmtId="191" formatCode="@__"/>
    <numFmt numFmtId="192" formatCode="@____"/>
    <numFmt numFmtId="193" formatCode="#.\ ###\ ##0_);\-#.\ ###\ ##0_)"/>
    <numFmt numFmtId="194" formatCode="#,##0.000"/>
    <numFmt numFmtId="195" formatCode="0.0______"/>
    <numFmt numFmtId="196" formatCode="0.0________"/>
    <numFmt numFmtId="197" formatCode="#,##0____"/>
    <numFmt numFmtId="198" formatCode="General_)"/>
    <numFmt numFmtId="199" formatCode="0.000000"/>
    <numFmt numFmtId="200" formatCode="0.00000"/>
    <numFmt numFmtId="201" formatCode="_-* #,##0.00_-;\-* #,##0.00_-;_-* &quot;-&quot;??_-;_-@_-"/>
    <numFmt numFmtId="202" formatCode="_-* #,##0_-;\-* #,##0_-;_-* &quot;-&quot;??_-;_-@_-"/>
    <numFmt numFmtId="203" formatCode="_-* #,##0\ _€_-;\-* #,##0\ _€_-;_-* &quot;-&quot;??\ _€_-;_-@_-"/>
    <numFmt numFmtId="204" formatCode="_ * #,##0.0_ ;_ * \-#,##0.0_ ;_ * &quot;-&quot;??_ ;_ @_ "/>
    <numFmt numFmtId="205" formatCode="0.00000000"/>
    <numFmt numFmtId="206" formatCode="0.000000000"/>
    <numFmt numFmtId="207" formatCode="0.0000000"/>
    <numFmt numFmtId="208" formatCode="_(* #,##0_);_(* \(#,##0\);_(* &quot;-&quot;??_);_(@_)"/>
    <numFmt numFmtId="209" formatCode="0.00____"/>
    <numFmt numFmtId="210" formatCode="0.000____"/>
  </numFmts>
  <fonts count="4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2" fillId="0" borderId="0" xfId="33" applyFont="1" applyAlignment="1">
      <alignment/>
    </xf>
    <xf numFmtId="177" fontId="0" fillId="0" borderId="0" xfId="33" applyNumberFormat="1" applyFont="1" applyAlignment="1">
      <alignment/>
    </xf>
    <xf numFmtId="0" fontId="7" fillId="0" borderId="0" xfId="33" applyFont="1" applyAlignment="1">
      <alignment/>
    </xf>
    <xf numFmtId="176" fontId="0" fillId="0" borderId="0" xfId="33" applyNumberFormat="1" applyFont="1" applyAlignment="1">
      <alignment/>
    </xf>
    <xf numFmtId="0" fontId="0" fillId="0" borderId="0" xfId="33" applyFont="1" applyAlignment="1">
      <alignment/>
    </xf>
    <xf numFmtId="0" fontId="0" fillId="0" borderId="0" xfId="33" applyFont="1" applyAlignment="1">
      <alignment/>
    </xf>
    <xf numFmtId="0" fontId="7" fillId="0" borderId="0" xfId="33" applyFont="1" applyAlignment="1">
      <alignment/>
    </xf>
    <xf numFmtId="178" fontId="0" fillId="0" borderId="0" xfId="33" applyNumberFormat="1" applyFont="1" applyAlignment="1">
      <alignment/>
    </xf>
    <xf numFmtId="177" fontId="7" fillId="0" borderId="0" xfId="33" applyNumberFormat="1" applyFont="1" applyAlignment="1">
      <alignment/>
    </xf>
    <xf numFmtId="177" fontId="7" fillId="0" borderId="0" xfId="33" applyNumberFormat="1" applyFont="1" applyAlignment="1">
      <alignment/>
    </xf>
    <xf numFmtId="2" fontId="0" fillId="0" borderId="0" xfId="33" applyNumberFormat="1" applyFont="1" applyAlignment="1">
      <alignment/>
    </xf>
    <xf numFmtId="0" fontId="9" fillId="0" borderId="0" xfId="33" applyFont="1" applyAlignment="1">
      <alignment/>
    </xf>
    <xf numFmtId="181" fontId="0" fillId="0" borderId="0" xfId="33" applyNumberFormat="1" applyFont="1" applyAlignment="1">
      <alignment/>
    </xf>
    <xf numFmtId="176" fontId="9" fillId="0" borderId="0" xfId="33" applyNumberFormat="1" applyFont="1" applyBorder="1" applyAlignment="1">
      <alignment/>
    </xf>
    <xf numFmtId="181" fontId="0" fillId="0" borderId="0" xfId="33" applyNumberFormat="1" applyFont="1" applyAlignment="1">
      <alignment/>
    </xf>
    <xf numFmtId="181" fontId="0" fillId="0" borderId="0" xfId="33" applyNumberFormat="1" applyFont="1" applyAlignment="1" applyProtection="1">
      <alignment/>
      <protection/>
    </xf>
    <xf numFmtId="0" fontId="0" fillId="0" borderId="0" xfId="33" applyFont="1" applyAlignment="1">
      <alignment vertical="center"/>
    </xf>
    <xf numFmtId="0" fontId="0" fillId="0" borderId="0" xfId="33" applyFont="1" applyFill="1" applyBorder="1" applyAlignment="1">
      <alignment/>
    </xf>
    <xf numFmtId="181" fontId="0" fillId="0" borderId="0" xfId="33" applyNumberFormat="1" applyFont="1" applyAlignment="1">
      <alignment/>
    </xf>
    <xf numFmtId="178" fontId="8" fillId="0" borderId="0" xfId="33" applyNumberFormat="1" applyFont="1" applyAlignment="1" applyProtection="1">
      <alignment/>
      <protection/>
    </xf>
    <xf numFmtId="190" fontId="0" fillId="0" borderId="0" xfId="33" applyNumberFormat="1" applyFont="1" applyAlignment="1">
      <alignment/>
    </xf>
    <xf numFmtId="193" fontId="0" fillId="0" borderId="0" xfId="33" applyNumberFormat="1" applyFont="1" applyAlignment="1">
      <alignment/>
    </xf>
    <xf numFmtId="181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97" fontId="2" fillId="0" borderId="0" xfId="0" applyNumberFormat="1" applyFont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76" fontId="0" fillId="0" borderId="0" xfId="0" applyNumberFormat="1" applyAlignment="1">
      <alignment/>
    </xf>
    <xf numFmtId="181" fontId="7" fillId="0" borderId="0" xfId="33" applyNumberFormat="1" applyFont="1" applyAlignment="1">
      <alignment/>
    </xf>
    <xf numFmtId="0" fontId="1" fillId="33" borderId="0" xfId="33" applyFont="1" applyFill="1" applyAlignment="1" applyProtection="1">
      <alignment horizontal="left"/>
      <protection/>
    </xf>
    <xf numFmtId="0" fontId="0" fillId="33" borderId="0" xfId="0" applyFill="1" applyAlignment="1">
      <alignment/>
    </xf>
    <xf numFmtId="0" fontId="4" fillId="33" borderId="0" xfId="33" applyFont="1" applyFill="1" applyAlignment="1" applyProtection="1">
      <alignment horizontal="left"/>
      <protection/>
    </xf>
    <xf numFmtId="0" fontId="0" fillId="33" borderId="0" xfId="33" applyFont="1" applyFill="1" applyAlignment="1" applyProtection="1">
      <alignment horizontal="left"/>
      <protection/>
    </xf>
    <xf numFmtId="0" fontId="0" fillId="33" borderId="10" xfId="33" applyFont="1" applyFill="1" applyBorder="1" applyAlignment="1">
      <alignment/>
    </xf>
    <xf numFmtId="0" fontId="3" fillId="34" borderId="0" xfId="33" applyFont="1" applyFill="1" applyAlignment="1">
      <alignment horizontal="left" vertical="center"/>
    </xf>
    <xf numFmtId="0" fontId="3" fillId="34" borderId="10" xfId="33" applyFont="1" applyFill="1" applyBorder="1" applyAlignment="1" applyProtection="1">
      <alignment horizontal="centerContinuous" vertical="center"/>
      <protection/>
    </xf>
    <xf numFmtId="0" fontId="3" fillId="34" borderId="10" xfId="33" applyFont="1" applyFill="1" applyBorder="1" applyAlignment="1">
      <alignment horizontal="left" vertical="center"/>
    </xf>
    <xf numFmtId="0" fontId="3" fillId="34" borderId="11" xfId="33" applyFont="1" applyFill="1" applyBorder="1" applyAlignment="1" applyProtection="1">
      <alignment horizontal="centerContinuous" vertical="center"/>
      <protection/>
    </xf>
    <xf numFmtId="0" fontId="3" fillId="34" borderId="11" xfId="33" applyFont="1" applyFill="1" applyBorder="1" applyAlignment="1" applyProtection="1">
      <alignment horizontal="center" vertical="center"/>
      <protection/>
    </xf>
    <xf numFmtId="0" fontId="12" fillId="33" borderId="0" xfId="33" applyFont="1" applyFill="1" applyAlignment="1">
      <alignment horizontal="centerContinuous" vertical="center"/>
    </xf>
    <xf numFmtId="0" fontId="0" fillId="33" borderId="0" xfId="33" applyFont="1" applyFill="1" applyAlignment="1">
      <alignment horizontal="centerContinuous" vertical="center"/>
    </xf>
    <xf numFmtId="0" fontId="0" fillId="33" borderId="0" xfId="33" applyFont="1" applyFill="1" applyAlignment="1">
      <alignment horizontal="center" vertical="center"/>
    </xf>
    <xf numFmtId="0" fontId="3" fillId="33" borderId="0" xfId="33" applyFont="1" applyFill="1" applyBorder="1" applyAlignment="1" applyProtection="1">
      <alignment horizontal="centerContinuous" vertical="center"/>
      <protection/>
    </xf>
    <xf numFmtId="0" fontId="0" fillId="33" borderId="0" xfId="33" applyFont="1" applyFill="1" applyAlignment="1" applyProtection="1">
      <alignment horizontal="left"/>
      <protection/>
    </xf>
    <xf numFmtId="182" fontId="0" fillId="33" borderId="0" xfId="33" applyNumberFormat="1" applyFont="1" applyFill="1" applyBorder="1" applyAlignment="1">
      <alignment horizontal="center"/>
    </xf>
    <xf numFmtId="182" fontId="0" fillId="33" borderId="0" xfId="33" applyNumberFormat="1" applyFont="1" applyFill="1" applyBorder="1" applyAlignment="1">
      <alignment/>
    </xf>
    <xf numFmtId="182" fontId="0" fillId="33" borderId="0" xfId="33" applyNumberFormat="1" applyFont="1" applyFill="1" applyAlignment="1">
      <alignment/>
    </xf>
    <xf numFmtId="0" fontId="0" fillId="33" borderId="0" xfId="33" applyFont="1" applyFill="1" applyAlignment="1">
      <alignment/>
    </xf>
    <xf numFmtId="191" fontId="0" fillId="33" borderId="0" xfId="33" applyNumberFormat="1" applyFont="1" applyFill="1" applyBorder="1" applyAlignment="1">
      <alignment horizontal="right"/>
    </xf>
    <xf numFmtId="182" fontId="0" fillId="33" borderId="0" xfId="33" applyNumberFormat="1" applyFont="1" applyFill="1" applyAlignment="1">
      <alignment/>
    </xf>
    <xf numFmtId="180" fontId="0" fillId="33" borderId="0" xfId="33" applyNumberFormat="1" applyFont="1" applyFill="1" applyAlignment="1">
      <alignment/>
    </xf>
    <xf numFmtId="0" fontId="8" fillId="33" borderId="0" xfId="33" applyFont="1" applyFill="1" applyAlignment="1" applyProtection="1">
      <alignment horizontal="left"/>
      <protection/>
    </xf>
    <xf numFmtId="180" fontId="0" fillId="33" borderId="0" xfId="33" applyNumberFormat="1" applyFont="1" applyFill="1" applyAlignment="1">
      <alignment/>
    </xf>
    <xf numFmtId="0" fontId="0" fillId="33" borderId="0" xfId="33" applyFont="1" applyFill="1" applyBorder="1" applyAlignment="1">
      <alignment/>
    </xf>
    <xf numFmtId="0" fontId="3" fillId="33" borderId="0" xfId="33" applyFont="1" applyFill="1" applyBorder="1" applyAlignment="1" applyProtection="1">
      <alignment vertical="center"/>
      <protection/>
    </xf>
    <xf numFmtId="176" fontId="0" fillId="33" borderId="0" xfId="33" applyNumberFormat="1" applyFont="1" applyFill="1" applyBorder="1" applyAlignment="1">
      <alignment/>
    </xf>
    <xf numFmtId="0" fontId="9" fillId="33" borderId="0" xfId="33" applyFont="1" applyFill="1" applyAlignment="1">
      <alignment/>
    </xf>
    <xf numFmtId="176" fontId="9" fillId="33" borderId="0" xfId="33" applyNumberFormat="1" applyFont="1" applyFill="1" applyBorder="1" applyAlignment="1">
      <alignment/>
    </xf>
    <xf numFmtId="3" fontId="0" fillId="33" borderId="0" xfId="33" applyNumberFormat="1" applyFont="1" applyFill="1" applyAlignment="1">
      <alignment/>
    </xf>
    <xf numFmtId="0" fontId="0" fillId="33" borderId="10" xfId="33" applyFont="1" applyFill="1" applyBorder="1" applyAlignment="1">
      <alignment/>
    </xf>
    <xf numFmtId="0" fontId="3" fillId="34" borderId="0" xfId="33" applyFont="1" applyFill="1" applyAlignment="1">
      <alignment horizontal="center" vertical="center"/>
    </xf>
    <xf numFmtId="0" fontId="3" fillId="34" borderId="10" xfId="33" applyFont="1" applyFill="1" applyBorder="1" applyAlignment="1" applyProtection="1">
      <alignment horizontal="center" vertical="center"/>
      <protection/>
    </xf>
    <xf numFmtId="0" fontId="2" fillId="33" borderId="12" xfId="33" applyFont="1" applyFill="1" applyBorder="1" applyAlignment="1">
      <alignment/>
    </xf>
    <xf numFmtId="0" fontId="5" fillId="33" borderId="0" xfId="33" applyFont="1" applyFill="1" applyAlignment="1">
      <alignment horizontal="centerContinuous"/>
    </xf>
    <xf numFmtId="0" fontId="0" fillId="33" borderId="0" xfId="33" applyFont="1" applyFill="1" applyAlignment="1">
      <alignment horizontal="centerContinuous"/>
    </xf>
    <xf numFmtId="0" fontId="2" fillId="33" borderId="0" xfId="33" applyFont="1" applyFill="1" applyAlignment="1">
      <alignment/>
    </xf>
    <xf numFmtId="181" fontId="0" fillId="33" borderId="0" xfId="33" applyNumberFormat="1" applyFont="1" applyFill="1" applyAlignment="1" applyProtection="1">
      <alignment/>
      <protection/>
    </xf>
    <xf numFmtId="181" fontId="8" fillId="33" borderId="0" xfId="33" applyNumberFormat="1" applyFont="1" applyFill="1" applyAlignment="1" applyProtection="1">
      <alignment/>
      <protection/>
    </xf>
    <xf numFmtId="178" fontId="0" fillId="33" borderId="0" xfId="33" applyNumberFormat="1" applyFont="1" applyFill="1" applyAlignment="1">
      <alignment/>
    </xf>
    <xf numFmtId="178" fontId="8" fillId="33" borderId="0" xfId="33" applyNumberFormat="1" applyFont="1" applyFill="1" applyAlignment="1">
      <alignment/>
    </xf>
    <xf numFmtId="176" fontId="0" fillId="33" borderId="10" xfId="33" applyNumberFormat="1" applyFont="1" applyFill="1" applyBorder="1" applyAlignment="1">
      <alignment/>
    </xf>
    <xf numFmtId="0" fontId="0" fillId="33" borderId="0" xfId="33" applyFont="1" applyFill="1" applyBorder="1" applyAlignment="1">
      <alignment/>
    </xf>
    <xf numFmtId="176" fontId="0" fillId="33" borderId="0" xfId="33" applyNumberFormat="1" applyFont="1" applyFill="1" applyBorder="1" applyAlignment="1">
      <alignment/>
    </xf>
    <xf numFmtId="181" fontId="0" fillId="33" borderId="0" xfId="33" applyNumberFormat="1" applyFont="1" applyFill="1" applyAlignment="1" applyProtection="1">
      <alignment/>
      <protection/>
    </xf>
    <xf numFmtId="0" fontId="0" fillId="33" borderId="0" xfId="0" applyFont="1" applyFill="1" applyAlignment="1">
      <alignment/>
    </xf>
    <xf numFmtId="181" fontId="0" fillId="33" borderId="0" xfId="0" applyNumberFormat="1" applyFill="1" applyAlignment="1">
      <alignment/>
    </xf>
    <xf numFmtId="0" fontId="0" fillId="33" borderId="0" xfId="33" applyFont="1" applyFill="1" applyAlignment="1">
      <alignment/>
    </xf>
    <xf numFmtId="0" fontId="8" fillId="33" borderId="0" xfId="33" applyFont="1" applyFill="1" applyAlignment="1" applyProtection="1">
      <alignment horizontal="left"/>
      <protection/>
    </xf>
    <xf numFmtId="3" fontId="0" fillId="33" borderId="0" xfId="33" applyNumberFormat="1" applyFont="1" applyFill="1" applyAlignment="1">
      <alignment horizontal="centerContinuous"/>
    </xf>
    <xf numFmtId="3" fontId="0" fillId="33" borderId="0" xfId="0" applyNumberFormat="1" applyFill="1" applyAlignment="1">
      <alignment/>
    </xf>
    <xf numFmtId="3" fontId="5" fillId="33" borderId="0" xfId="33" applyNumberFormat="1" applyFont="1" applyFill="1" applyAlignment="1">
      <alignment horizontal="centerContinuous"/>
    </xf>
    <xf numFmtId="188" fontId="0" fillId="33" borderId="0" xfId="49" applyNumberFormat="1" applyFont="1" applyFill="1" applyAlignment="1" applyProtection="1">
      <alignment/>
      <protection/>
    </xf>
    <xf numFmtId="0" fontId="0" fillId="33" borderId="0" xfId="33" applyFont="1" applyFill="1" applyAlignment="1" applyProtection="1">
      <alignment horizontal="left"/>
      <protection/>
    </xf>
    <xf numFmtId="181" fontId="0" fillId="33" borderId="0" xfId="33" applyNumberFormat="1" applyFont="1" applyFill="1" applyAlignment="1">
      <alignment horizontal="centerContinuous"/>
    </xf>
    <xf numFmtId="179" fontId="0" fillId="0" borderId="0" xfId="33" applyNumberFormat="1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8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tabSelected="1" zoomScalePageLayoutView="0" workbookViewId="0" topLeftCell="A1">
      <pane xSplit="1" ySplit="8" topLeftCell="B3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63" sqref="A63:IV121"/>
    </sheetView>
  </sheetViews>
  <sheetFormatPr defaultColWidth="11.421875" defaultRowHeight="12.75"/>
  <cols>
    <col min="1" max="1" width="10.00390625" style="0" customWidth="1"/>
    <col min="2" max="11" width="8.57421875" style="0" customWidth="1"/>
    <col min="12" max="12" width="8.8515625" style="0" customWidth="1"/>
  </cols>
  <sheetData>
    <row r="1" spans="1:12" ht="12.75">
      <c r="A1" s="32" t="s">
        <v>59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.75">
      <c r="A2" s="32" t="str">
        <f>CONCATENATE(IF(B25&gt;0,"ARGENTINA, ",""),IF(C25&gt;0,"BOLIVIA, ",""),IF(D25&gt;0,"BRASIL, ",""),IF(E25&gt;0,"CHILE, ",""),IF(F25&gt;0,"COLOMBIA, ",""),IF(G25&gt;0,"ECUADOR, ",""),IF(H25&gt;0,"MÉXICO, ",""),IF(I25&gt;0,"PARAGUAY, ",""),IF(J25&gt;0,"PERÚ Y ",""),IF(K25&gt;0,"URUGUAY",""))</f>
        <v>ARGENTINA, BOLIVIA, BRASIL, CHILE, COLOMBIA, ECUADOR, MÉXICO, PARAGUAY, PERÚ Y URUGUAY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2.75">
      <c r="A3" s="32" t="s">
        <v>17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2.75">
      <c r="A4" s="33" t="s">
        <v>65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2.75">
      <c r="A5" s="33" t="s">
        <v>36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7.5" customHeight="1" thickBo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15" customHeight="1" thickBot="1">
      <c r="A7" s="61"/>
      <c r="B7" s="36" t="s">
        <v>25</v>
      </c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5" customHeight="1" thickBot="1">
      <c r="A8" s="61" t="s">
        <v>0</v>
      </c>
      <c r="B8" s="36" t="s">
        <v>30</v>
      </c>
      <c r="C8" s="36" t="s">
        <v>31</v>
      </c>
      <c r="D8" s="36" t="s">
        <v>32</v>
      </c>
      <c r="E8" s="62" t="s">
        <v>33</v>
      </c>
      <c r="F8" s="36" t="s">
        <v>40</v>
      </c>
      <c r="G8" s="36" t="s">
        <v>34</v>
      </c>
      <c r="H8" s="36" t="s">
        <v>35</v>
      </c>
      <c r="I8" s="36" t="s">
        <v>41</v>
      </c>
      <c r="J8" s="36" t="s">
        <v>37</v>
      </c>
      <c r="K8" s="36" t="s">
        <v>38</v>
      </c>
      <c r="L8" s="36" t="s">
        <v>18</v>
      </c>
    </row>
    <row r="9" spans="1:12" ht="9" customHeight="1">
      <c r="A9" s="63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5">
      <c r="A10" s="64"/>
      <c r="B10" s="64" t="str">
        <f>CONCATENATE(LEFT(A4,LEN(A4)-9),RIGHT(A4,4))</f>
        <v>Enero-marzo 2012</v>
      </c>
      <c r="C10" s="64"/>
      <c r="D10" s="65"/>
      <c r="E10" s="65"/>
      <c r="F10" s="65"/>
      <c r="G10" s="65"/>
      <c r="H10" s="65"/>
      <c r="I10" s="65"/>
      <c r="J10" s="65"/>
      <c r="K10" s="65"/>
      <c r="L10" s="65"/>
    </row>
    <row r="11" spans="1:12" ht="9" customHeight="1">
      <c r="A11" s="66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23" s="5" customFormat="1" ht="14.25">
      <c r="A12" s="44" t="s">
        <v>1</v>
      </c>
      <c r="B12" s="82"/>
      <c r="C12" s="82">
        <v>362.066</v>
      </c>
      <c r="D12" s="82">
        <v>4560.811</v>
      </c>
      <c r="E12" s="82">
        <v>294.15746278999995</v>
      </c>
      <c r="F12" s="82">
        <v>47.7168971</v>
      </c>
      <c r="G12" s="82">
        <v>21.264744999999998</v>
      </c>
      <c r="H12" s="82">
        <v>600.184167</v>
      </c>
      <c r="I12" s="82">
        <v>178.027873</v>
      </c>
      <c r="J12" s="82">
        <v>43.8104009</v>
      </c>
      <c r="K12" s="82">
        <v>118.796298</v>
      </c>
      <c r="L12" s="82">
        <f>SUM(B12:K12)</f>
        <v>6226.83484379</v>
      </c>
      <c r="N12" s="15"/>
      <c r="O12" s="16"/>
      <c r="P12" s="23"/>
      <c r="Q12" s="26"/>
      <c r="R12" s="16"/>
      <c r="S12" s="26"/>
      <c r="T12" s="26"/>
      <c r="U12" s="26"/>
      <c r="V12" s="26"/>
      <c r="W12" s="16"/>
    </row>
    <row r="13" spans="1:23" s="5" customFormat="1" ht="14.25">
      <c r="A13" s="44" t="s">
        <v>2</v>
      </c>
      <c r="B13" s="82">
        <v>188.80481570999996</v>
      </c>
      <c r="C13" s="82"/>
      <c r="D13" s="82">
        <v>376.349</v>
      </c>
      <c r="E13" s="82">
        <v>95.22076912999997</v>
      </c>
      <c r="F13" s="82">
        <v>25.895025500000006</v>
      </c>
      <c r="G13" s="82">
        <v>5.0618</v>
      </c>
      <c r="H13" s="82">
        <v>41.369698</v>
      </c>
      <c r="I13" s="82">
        <v>14.031181</v>
      </c>
      <c r="J13" s="82">
        <v>123.406604</v>
      </c>
      <c r="K13" s="82">
        <v>4.7507079999999995</v>
      </c>
      <c r="L13" s="82">
        <f aca="true" t="shared" si="0" ref="L13:L24">SUM(B13:K13)</f>
        <v>874.8896013399998</v>
      </c>
      <c r="N13" s="15"/>
      <c r="O13" s="16"/>
      <c r="P13" s="23"/>
      <c r="Q13" s="26"/>
      <c r="R13" s="16"/>
      <c r="S13" s="26"/>
      <c r="T13" s="26"/>
      <c r="U13" s="26"/>
      <c r="V13" s="26"/>
      <c r="W13" s="16"/>
    </row>
    <row r="14" spans="1:23" s="5" customFormat="1" ht="14.25">
      <c r="A14" s="44" t="s">
        <v>3</v>
      </c>
      <c r="B14" s="82">
        <v>3737.7361942200005</v>
      </c>
      <c r="C14" s="82">
        <v>842.406</v>
      </c>
      <c r="D14" s="82"/>
      <c r="E14" s="82">
        <v>1096.76447278</v>
      </c>
      <c r="F14" s="82">
        <v>381.13966296</v>
      </c>
      <c r="G14" s="82">
        <v>48.601229000000004</v>
      </c>
      <c r="H14" s="82">
        <v>1578.028068</v>
      </c>
      <c r="I14" s="82">
        <v>230.817872</v>
      </c>
      <c r="J14" s="82">
        <v>272.93894430000006</v>
      </c>
      <c r="K14" s="82">
        <v>387.918957</v>
      </c>
      <c r="L14" s="82">
        <f t="shared" si="0"/>
        <v>8576.35140026</v>
      </c>
      <c r="N14" s="15"/>
      <c r="O14" s="16"/>
      <c r="P14" s="16"/>
      <c r="Q14" s="26"/>
      <c r="R14" s="16"/>
      <c r="S14" s="26"/>
      <c r="T14" s="26"/>
      <c r="U14" s="26"/>
      <c r="V14" s="26"/>
      <c r="W14" s="16"/>
    </row>
    <row r="15" spans="1:23" s="5" customFormat="1" ht="14.25">
      <c r="A15" s="44" t="s">
        <v>4</v>
      </c>
      <c r="B15" s="82">
        <v>1120.59949643</v>
      </c>
      <c r="C15" s="82">
        <v>23.685</v>
      </c>
      <c r="D15" s="82">
        <v>1060.375</v>
      </c>
      <c r="E15" s="82"/>
      <c r="F15" s="82">
        <v>580.77202829</v>
      </c>
      <c r="G15" s="82">
        <v>369.549149</v>
      </c>
      <c r="H15" s="82">
        <v>498.30727399999995</v>
      </c>
      <c r="I15" s="82">
        <v>39.387782</v>
      </c>
      <c r="J15" s="82">
        <v>638.3928013</v>
      </c>
      <c r="K15" s="82">
        <v>40.658947</v>
      </c>
      <c r="L15" s="82">
        <f t="shared" si="0"/>
        <v>4371.72747802</v>
      </c>
      <c r="N15" s="15"/>
      <c r="O15" s="16"/>
      <c r="P15" s="23"/>
      <c r="Q15" s="16"/>
      <c r="R15" s="16"/>
      <c r="S15" s="26"/>
      <c r="T15" s="26"/>
      <c r="U15" s="26"/>
      <c r="V15" s="26"/>
      <c r="W15" s="16"/>
    </row>
    <row r="16" spans="1:23" s="5" customFormat="1" ht="14.25">
      <c r="A16" s="48" t="s">
        <v>5</v>
      </c>
      <c r="B16" s="82">
        <v>573.5372712999999</v>
      </c>
      <c r="C16" s="82">
        <v>54.644</v>
      </c>
      <c r="D16" s="82">
        <v>653.549</v>
      </c>
      <c r="E16" s="82">
        <v>235.46153447999998</v>
      </c>
      <c r="F16" s="82"/>
      <c r="G16" s="82">
        <v>235.51115199999998</v>
      </c>
      <c r="H16" s="82">
        <v>1428.280759</v>
      </c>
      <c r="I16" s="82">
        <v>0.659578</v>
      </c>
      <c r="J16" s="82">
        <v>221.76356780000003</v>
      </c>
      <c r="K16" s="82">
        <v>16.768404999999998</v>
      </c>
      <c r="L16" s="82">
        <f t="shared" si="0"/>
        <v>3420.1752675799994</v>
      </c>
      <c r="N16" s="15"/>
      <c r="O16" s="16"/>
      <c r="P16" s="23"/>
      <c r="Q16" s="26"/>
      <c r="R16" s="16"/>
      <c r="S16" s="26"/>
      <c r="T16" s="26"/>
      <c r="U16" s="26"/>
      <c r="V16" s="26"/>
      <c r="W16" s="16"/>
    </row>
    <row r="17" spans="1:23" s="5" customFormat="1" ht="14.25">
      <c r="A17" s="44" t="s">
        <v>7</v>
      </c>
      <c r="B17" s="82">
        <v>33.37522036</v>
      </c>
      <c r="C17" s="82">
        <v>0.066</v>
      </c>
      <c r="D17" s="82">
        <v>134.42</v>
      </c>
      <c r="E17" s="82">
        <v>8.42821633</v>
      </c>
      <c r="F17" s="82">
        <v>7.00212027</v>
      </c>
      <c r="G17" s="82">
        <v>3.424</v>
      </c>
      <c r="H17" s="82">
        <v>90.354829</v>
      </c>
      <c r="I17" s="82">
        <v>0.407387</v>
      </c>
      <c r="J17" s="82">
        <v>5.325307</v>
      </c>
      <c r="K17" s="82">
        <v>29.590526</v>
      </c>
      <c r="L17" s="82">
        <f t="shared" si="0"/>
        <v>312.39360596000006</v>
      </c>
      <c r="N17" s="15"/>
      <c r="O17" s="16"/>
      <c r="P17" s="23"/>
      <c r="Q17" s="26"/>
      <c r="R17" s="16"/>
      <c r="S17" s="26"/>
      <c r="T17" s="26"/>
      <c r="U17" s="26"/>
      <c r="V17" s="26"/>
      <c r="W17" s="16"/>
    </row>
    <row r="18" spans="1:23" s="5" customFormat="1" ht="14.25">
      <c r="A18" s="44" t="s">
        <v>16</v>
      </c>
      <c r="B18" s="82">
        <v>206.58694391</v>
      </c>
      <c r="C18" s="82">
        <v>13.843</v>
      </c>
      <c r="D18" s="82">
        <v>231.064</v>
      </c>
      <c r="E18" s="82">
        <v>129.16503593999994</v>
      </c>
      <c r="F18" s="82">
        <v>526.90016383</v>
      </c>
      <c r="G18" s="82"/>
      <c r="H18" s="82">
        <v>194.931049</v>
      </c>
      <c r="I18" s="82">
        <v>1.072305</v>
      </c>
      <c r="J18" s="82">
        <v>198.3657727</v>
      </c>
      <c r="K18" s="82">
        <v>2.328239</v>
      </c>
      <c r="L18" s="82">
        <f t="shared" si="0"/>
        <v>1504.25650938</v>
      </c>
      <c r="N18" s="15"/>
      <c r="O18" s="16"/>
      <c r="P18" s="23"/>
      <c r="Q18" s="26"/>
      <c r="R18" s="16"/>
      <c r="S18" s="16"/>
      <c r="T18" s="26"/>
      <c r="U18" s="26"/>
      <c r="V18" s="26"/>
      <c r="W18" s="16"/>
    </row>
    <row r="19" spans="1:23" s="5" customFormat="1" ht="14.25">
      <c r="A19" s="44" t="s">
        <v>8</v>
      </c>
      <c r="B19" s="82">
        <v>232.17434236</v>
      </c>
      <c r="C19" s="82">
        <v>10.651</v>
      </c>
      <c r="D19" s="82">
        <v>996.959</v>
      </c>
      <c r="E19" s="82">
        <v>355.2900317899999</v>
      </c>
      <c r="F19" s="82">
        <v>190.95290086000003</v>
      </c>
      <c r="G19" s="82">
        <v>19.302766</v>
      </c>
      <c r="H19" s="82"/>
      <c r="I19" s="82">
        <v>1.739558</v>
      </c>
      <c r="J19" s="82">
        <v>72.12059640000001</v>
      </c>
      <c r="K19" s="82">
        <v>33.074103</v>
      </c>
      <c r="L19" s="82">
        <f t="shared" si="0"/>
        <v>1912.2642984099998</v>
      </c>
      <c r="N19" s="15"/>
      <c r="O19" s="16"/>
      <c r="P19" s="23"/>
      <c r="Q19" s="26"/>
      <c r="R19" s="16"/>
      <c r="S19" s="26"/>
      <c r="T19" s="16"/>
      <c r="U19" s="26"/>
      <c r="V19" s="26"/>
      <c r="W19" s="16"/>
    </row>
    <row r="20" spans="1:23" s="5" customFormat="1" ht="14.25">
      <c r="A20" s="83" t="s">
        <v>66</v>
      </c>
      <c r="B20" s="82">
        <v>19.29728786</v>
      </c>
      <c r="C20" s="82">
        <v>6.288</v>
      </c>
      <c r="D20" s="82">
        <v>72.402</v>
      </c>
      <c r="E20" s="82">
        <v>33.936</v>
      </c>
      <c r="F20" s="82">
        <v>583.15035763</v>
      </c>
      <c r="G20" s="82">
        <v>524.829</v>
      </c>
      <c r="H20" s="82">
        <v>267.974</v>
      </c>
      <c r="I20" s="82">
        <v>2.141</v>
      </c>
      <c r="J20" s="82">
        <v>55.346387</v>
      </c>
      <c r="K20" s="82">
        <v>1.046117</v>
      </c>
      <c r="L20" s="82">
        <f t="shared" si="0"/>
        <v>1566.41014949</v>
      </c>
      <c r="N20" s="15"/>
      <c r="O20" s="16"/>
      <c r="P20" s="23"/>
      <c r="Q20" s="26"/>
      <c r="R20" s="16"/>
      <c r="S20" s="26"/>
      <c r="T20" s="16"/>
      <c r="U20" s="26"/>
      <c r="V20" s="26"/>
      <c r="W20" s="16"/>
    </row>
    <row r="21" spans="1:23" s="5" customFormat="1" ht="14.25">
      <c r="A21" s="44" t="s">
        <v>9</v>
      </c>
      <c r="B21" s="82">
        <v>319.25058049999996</v>
      </c>
      <c r="C21" s="82">
        <v>6.746</v>
      </c>
      <c r="D21" s="82">
        <v>596.022</v>
      </c>
      <c r="E21" s="82">
        <v>31.13174818</v>
      </c>
      <c r="F21" s="82">
        <v>3.41922172</v>
      </c>
      <c r="G21" s="82">
        <v>0.562</v>
      </c>
      <c r="H21" s="82">
        <v>28.093526999999998</v>
      </c>
      <c r="I21" s="82"/>
      <c r="J21" s="82">
        <v>2.6089237</v>
      </c>
      <c r="K21" s="82">
        <v>31.813329000000003</v>
      </c>
      <c r="L21" s="82">
        <f t="shared" si="0"/>
        <v>1019.6473301</v>
      </c>
      <c r="N21" s="15"/>
      <c r="O21" s="16"/>
      <c r="P21" s="23"/>
      <c r="Q21" s="26"/>
      <c r="R21" s="16"/>
      <c r="S21" s="26"/>
      <c r="T21" s="26"/>
      <c r="U21" s="16"/>
      <c r="V21" s="26"/>
      <c r="W21" s="16"/>
    </row>
    <row r="22" spans="1:23" s="5" customFormat="1" ht="14.25">
      <c r="A22" s="44" t="s">
        <v>10</v>
      </c>
      <c r="B22" s="82">
        <v>433.55629831</v>
      </c>
      <c r="C22" s="82">
        <v>85.31</v>
      </c>
      <c r="D22" s="82">
        <v>502.93</v>
      </c>
      <c r="E22" s="82">
        <v>406.7287772500004</v>
      </c>
      <c r="F22" s="82">
        <v>382.97725037000004</v>
      </c>
      <c r="G22" s="82">
        <v>445.129854</v>
      </c>
      <c r="H22" s="82">
        <v>370.451569</v>
      </c>
      <c r="I22" s="82">
        <v>12.880409</v>
      </c>
      <c r="J22" s="82"/>
      <c r="K22" s="82">
        <v>29.309437999999997</v>
      </c>
      <c r="L22" s="82">
        <f t="shared" si="0"/>
        <v>2669.27359593</v>
      </c>
      <c r="N22" s="15"/>
      <c r="O22" s="16"/>
      <c r="P22" s="23"/>
      <c r="Q22" s="26"/>
      <c r="R22" s="16"/>
      <c r="S22" s="26"/>
      <c r="T22" s="26"/>
      <c r="U22" s="16"/>
      <c r="V22" s="16"/>
      <c r="W22" s="16"/>
    </row>
    <row r="23" spans="1:23" s="5" customFormat="1" ht="14.25">
      <c r="A23" s="44" t="s">
        <v>11</v>
      </c>
      <c r="B23" s="82">
        <v>486.84170656000003</v>
      </c>
      <c r="C23" s="82">
        <v>1.076</v>
      </c>
      <c r="D23" s="82">
        <v>515.705</v>
      </c>
      <c r="E23" s="82">
        <v>39.14685634999999</v>
      </c>
      <c r="F23" s="82">
        <v>3.23869749</v>
      </c>
      <c r="G23" s="82">
        <v>3.389</v>
      </c>
      <c r="H23" s="82">
        <v>58.345108</v>
      </c>
      <c r="I23" s="82">
        <v>187.151926</v>
      </c>
      <c r="J23" s="82">
        <v>9.128903000000001</v>
      </c>
      <c r="K23" s="82"/>
      <c r="L23" s="82">
        <f t="shared" si="0"/>
        <v>1304.0231974</v>
      </c>
      <c r="N23" s="15"/>
      <c r="O23" s="16"/>
      <c r="P23" s="23"/>
      <c r="Q23" s="26"/>
      <c r="R23" s="16"/>
      <c r="S23" s="26"/>
      <c r="T23" s="26"/>
      <c r="U23" s="16"/>
      <c r="V23" s="26"/>
      <c r="W23" s="16"/>
    </row>
    <row r="24" spans="1:23" s="5" customFormat="1" ht="14.25">
      <c r="A24" s="44" t="s">
        <v>12</v>
      </c>
      <c r="B24" s="82">
        <v>506.04914221999996</v>
      </c>
      <c r="C24" s="82">
        <v>41.489</v>
      </c>
      <c r="D24" s="82">
        <v>1076.107</v>
      </c>
      <c r="E24" s="82">
        <v>135.05536197999993</v>
      </c>
      <c r="F24" s="82">
        <v>531.59367516</v>
      </c>
      <c r="G24" s="82">
        <v>195.827035</v>
      </c>
      <c r="H24" s="82">
        <v>455.482018</v>
      </c>
      <c r="I24" s="82">
        <v>10.452233</v>
      </c>
      <c r="J24" s="82">
        <v>319.3734722</v>
      </c>
      <c r="K24" s="82">
        <v>114.45133100000001</v>
      </c>
      <c r="L24" s="82">
        <f t="shared" si="0"/>
        <v>3385.8802685599994</v>
      </c>
      <c r="M24" s="15"/>
      <c r="N24" s="15"/>
      <c r="O24" s="16"/>
      <c r="P24" s="27"/>
      <c r="Q24" s="26"/>
      <c r="R24" s="16"/>
      <c r="S24" s="26"/>
      <c r="T24" s="26"/>
      <c r="U24" s="16"/>
      <c r="V24" s="26"/>
      <c r="W24" s="16"/>
    </row>
    <row r="25" spans="1:14" s="6" customFormat="1" ht="15" customHeight="1">
      <c r="A25" s="52" t="s">
        <v>29</v>
      </c>
      <c r="B25" s="68">
        <f aca="true" t="shared" si="1" ref="B25:K25">SUM(B12:B24)</f>
        <v>7857.80929974</v>
      </c>
      <c r="C25" s="68">
        <f t="shared" si="1"/>
        <v>1448.2700000000002</v>
      </c>
      <c r="D25" s="68">
        <f t="shared" si="1"/>
        <v>10776.693000000001</v>
      </c>
      <c r="E25" s="68">
        <f t="shared" si="1"/>
        <v>2860.4862669999998</v>
      </c>
      <c r="F25" s="68">
        <f t="shared" si="1"/>
        <v>3264.75800118</v>
      </c>
      <c r="G25" s="68">
        <f t="shared" si="1"/>
        <v>1872.4517299999998</v>
      </c>
      <c r="H25" s="68">
        <f t="shared" si="1"/>
        <v>5611.802065999999</v>
      </c>
      <c r="I25" s="68">
        <f t="shared" si="1"/>
        <v>678.769104</v>
      </c>
      <c r="J25" s="68">
        <f t="shared" si="1"/>
        <v>1962.5816803000005</v>
      </c>
      <c r="K25" s="68">
        <f t="shared" si="1"/>
        <v>810.506398</v>
      </c>
      <c r="L25" s="68">
        <f>SUM(B25:K25)</f>
        <v>37144.12754621999</v>
      </c>
      <c r="M25" s="19"/>
      <c r="N25" s="19"/>
    </row>
    <row r="26" spans="1:12" ht="12.75">
      <c r="A26" s="31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ht="15">
      <c r="A27" s="64"/>
      <c r="B27" s="64" t="str">
        <f>LEFT(A4,LEN(A4)-5)</f>
        <v>Enero-marzo 2011</v>
      </c>
      <c r="C27" s="64"/>
      <c r="D27" s="65"/>
      <c r="E27" s="65"/>
      <c r="F27" s="65"/>
      <c r="G27" s="65"/>
      <c r="H27" s="65"/>
      <c r="I27" s="65"/>
      <c r="J27" s="65"/>
      <c r="K27" s="65"/>
      <c r="L27" s="65"/>
    </row>
    <row r="28" spans="1:12" ht="9" customHeight="1">
      <c r="A28" s="66"/>
      <c r="B28" s="31"/>
      <c r="C28" s="31"/>
      <c r="D28" s="65"/>
      <c r="E28" s="65"/>
      <c r="F28" s="65"/>
      <c r="G28" s="65"/>
      <c r="H28" s="65"/>
      <c r="I28" s="65"/>
      <c r="J28" s="65"/>
      <c r="K28" s="65"/>
      <c r="L28" s="31"/>
    </row>
    <row r="29" spans="1:23" ht="14.25" customHeight="1">
      <c r="A29" s="44" t="s">
        <v>1</v>
      </c>
      <c r="B29" s="82"/>
      <c r="C29" s="82">
        <v>205.651</v>
      </c>
      <c r="D29" s="82">
        <v>4771.725</v>
      </c>
      <c r="E29" s="82">
        <v>286.6703489400001</v>
      </c>
      <c r="F29" s="82">
        <v>70.47569087999999</v>
      </c>
      <c r="G29" s="82">
        <v>21.709695000000004</v>
      </c>
      <c r="H29" s="82">
        <v>542.357343</v>
      </c>
      <c r="I29" s="82">
        <v>188.165964</v>
      </c>
      <c r="J29" s="82">
        <v>41.918889</v>
      </c>
      <c r="K29" s="82">
        <v>120.18808100000001</v>
      </c>
      <c r="L29" s="82">
        <f>SUM(B29:K29)</f>
        <v>6248.862011819999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ht="14.25" customHeight="1">
      <c r="A30" s="44" t="s">
        <v>2</v>
      </c>
      <c r="B30" s="82">
        <v>194.67732716999998</v>
      </c>
      <c r="C30" s="82"/>
      <c r="D30" s="82">
        <v>309.279</v>
      </c>
      <c r="E30" s="82">
        <v>80.08596912000002</v>
      </c>
      <c r="F30" s="82">
        <v>47.49925803000001</v>
      </c>
      <c r="G30" s="82">
        <v>4.9058</v>
      </c>
      <c r="H30" s="82">
        <v>29.567137</v>
      </c>
      <c r="I30" s="82">
        <v>9.646145</v>
      </c>
      <c r="J30" s="82">
        <v>107.4584342</v>
      </c>
      <c r="K30" s="82">
        <v>3.2395929999999997</v>
      </c>
      <c r="L30" s="82">
        <f aca="true" t="shared" si="2" ref="L30:L42">SUM(B30:K30)</f>
        <v>786.3586635199999</v>
      </c>
      <c r="M30" s="2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ht="14.25" customHeight="1">
      <c r="A31" s="44" t="s">
        <v>3</v>
      </c>
      <c r="B31" s="82">
        <v>3858.25640429</v>
      </c>
      <c r="C31" s="82">
        <v>636.948</v>
      </c>
      <c r="D31" s="82"/>
      <c r="E31" s="82">
        <v>1034.61099863</v>
      </c>
      <c r="F31" s="82">
        <v>319.85882824</v>
      </c>
      <c r="G31" s="82">
        <v>19.188000000000002</v>
      </c>
      <c r="H31" s="82">
        <v>963.528325</v>
      </c>
      <c r="I31" s="82">
        <v>151.368165</v>
      </c>
      <c r="J31" s="82">
        <v>270.8313668</v>
      </c>
      <c r="K31" s="82">
        <v>380.2</v>
      </c>
      <c r="L31" s="82">
        <f t="shared" si="2"/>
        <v>7634.790087959999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ht="14.25" customHeight="1">
      <c r="A32" s="44" t="s">
        <v>4</v>
      </c>
      <c r="B32" s="82">
        <v>1081.9107979900002</v>
      </c>
      <c r="C32" s="82">
        <v>21.633</v>
      </c>
      <c r="D32" s="82">
        <v>1095.428</v>
      </c>
      <c r="E32" s="82"/>
      <c r="F32" s="82">
        <v>374.3143957099999</v>
      </c>
      <c r="G32" s="82">
        <v>269.952593</v>
      </c>
      <c r="H32" s="82">
        <v>446.82147</v>
      </c>
      <c r="I32" s="82">
        <v>137.35535099999998</v>
      </c>
      <c r="J32" s="82">
        <v>460.05143830000003</v>
      </c>
      <c r="K32" s="82">
        <v>29.435311000000002</v>
      </c>
      <c r="L32" s="82">
        <f t="shared" si="2"/>
        <v>3916.902357000001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ht="14.25" customHeight="1">
      <c r="A33" s="48" t="s">
        <v>5</v>
      </c>
      <c r="B33" s="82">
        <v>294.53335189</v>
      </c>
      <c r="C33" s="82">
        <v>28.598</v>
      </c>
      <c r="D33" s="82">
        <v>540.563</v>
      </c>
      <c r="E33" s="82">
        <v>192.64679228000008</v>
      </c>
      <c r="F33" s="82"/>
      <c r="G33" s="82">
        <v>224.24893300000002</v>
      </c>
      <c r="H33" s="82">
        <v>1165.4542979999999</v>
      </c>
      <c r="I33" s="82">
        <v>4.05964</v>
      </c>
      <c r="J33" s="82">
        <v>283.36031289999994</v>
      </c>
      <c r="K33" s="82">
        <v>5.829905</v>
      </c>
      <c r="L33" s="82">
        <f t="shared" si="2"/>
        <v>2739.29423307</v>
      </c>
      <c r="M33" s="2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 ht="14.25" customHeight="1">
      <c r="A34" s="44" t="s">
        <v>7</v>
      </c>
      <c r="B34" s="82">
        <v>17.984681939999998</v>
      </c>
      <c r="C34" s="82">
        <v>0.075</v>
      </c>
      <c r="D34" s="82">
        <v>120.145</v>
      </c>
      <c r="E34" s="82">
        <v>10.392221890000002</v>
      </c>
      <c r="F34" s="82">
        <v>7.88456528</v>
      </c>
      <c r="G34" s="82">
        <v>1.989</v>
      </c>
      <c r="H34" s="82">
        <v>97.808138</v>
      </c>
      <c r="I34" s="82">
        <v>0.211427</v>
      </c>
      <c r="J34" s="82">
        <v>3.1196702</v>
      </c>
      <c r="K34" s="82">
        <v>10.089049999999999</v>
      </c>
      <c r="L34" s="82">
        <f t="shared" si="2"/>
        <v>269.69875430999997</v>
      </c>
      <c r="M34" s="2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ht="14.25" customHeight="1">
      <c r="A35" s="44" t="s">
        <v>16</v>
      </c>
      <c r="B35" s="82">
        <v>86.58663397</v>
      </c>
      <c r="C35" s="82">
        <v>3.447</v>
      </c>
      <c r="D35" s="82">
        <v>231.625</v>
      </c>
      <c r="E35" s="82">
        <v>115.08522045999995</v>
      </c>
      <c r="F35" s="82">
        <v>466.13664379</v>
      </c>
      <c r="G35" s="82"/>
      <c r="H35" s="82">
        <v>182.399209</v>
      </c>
      <c r="I35" s="82">
        <v>5.1820569999999995</v>
      </c>
      <c r="J35" s="82">
        <v>190.7267526</v>
      </c>
      <c r="K35" s="82">
        <v>3.157889</v>
      </c>
      <c r="L35" s="82">
        <f t="shared" si="2"/>
        <v>1284.34640582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ht="14.25" customHeight="1">
      <c r="A36" s="44" t="s">
        <v>8</v>
      </c>
      <c r="B36" s="82">
        <v>182.009589</v>
      </c>
      <c r="C36" s="82">
        <v>28.129</v>
      </c>
      <c r="D36" s="82">
        <v>886.537</v>
      </c>
      <c r="E36" s="82">
        <v>533.6636835000002</v>
      </c>
      <c r="F36" s="82">
        <v>176.29196169999997</v>
      </c>
      <c r="G36" s="82">
        <v>24.442742000000003</v>
      </c>
      <c r="H36" s="82"/>
      <c r="I36" s="82">
        <v>2.0143969999999998</v>
      </c>
      <c r="J36" s="82">
        <v>116.6427595</v>
      </c>
      <c r="K36" s="82">
        <v>35.483684000000004</v>
      </c>
      <c r="L36" s="82">
        <f t="shared" si="2"/>
        <v>1985.2148167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ht="14.25" customHeight="1">
      <c r="A37" s="83" t="s">
        <v>66</v>
      </c>
      <c r="B37" s="82">
        <v>16.58744167</v>
      </c>
      <c r="C37" s="82">
        <v>8.462</v>
      </c>
      <c r="D37" s="82">
        <v>77.303</v>
      </c>
      <c r="E37" s="82">
        <v>23.383</v>
      </c>
      <c r="F37" s="82">
        <v>416.09851098</v>
      </c>
      <c r="G37" s="82">
        <v>481.119</v>
      </c>
      <c r="H37" s="82">
        <v>224.874</v>
      </c>
      <c r="I37" s="82">
        <v>5.029</v>
      </c>
      <c r="J37" s="82">
        <v>68.87432559999999</v>
      </c>
      <c r="K37" s="82">
        <v>1.239039</v>
      </c>
      <c r="L37" s="82">
        <f t="shared" si="2"/>
        <v>1322.9693172500001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ht="14.25" customHeight="1">
      <c r="A38" s="44" t="s">
        <v>9</v>
      </c>
      <c r="B38" s="82">
        <v>309.46003587</v>
      </c>
      <c r="C38" s="82">
        <v>5.372</v>
      </c>
      <c r="D38" s="82">
        <v>622.072</v>
      </c>
      <c r="E38" s="82">
        <v>40.22095784000001</v>
      </c>
      <c r="F38" s="82">
        <v>2.75044807</v>
      </c>
      <c r="G38" s="82">
        <v>0.318</v>
      </c>
      <c r="H38" s="82">
        <v>28.988975999999997</v>
      </c>
      <c r="I38" s="82"/>
      <c r="J38" s="82">
        <v>1.7882578</v>
      </c>
      <c r="K38" s="82">
        <v>45.62164</v>
      </c>
      <c r="L38" s="82">
        <f t="shared" si="2"/>
        <v>1056.5923155799999</v>
      </c>
      <c r="M38" s="2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ht="14.25" customHeight="1">
      <c r="A39" s="44" t="s">
        <v>10</v>
      </c>
      <c r="B39" s="82">
        <v>445.94740745999997</v>
      </c>
      <c r="C39" s="82">
        <v>98.736</v>
      </c>
      <c r="D39" s="82">
        <v>518.953</v>
      </c>
      <c r="E39" s="82">
        <v>396.6949211999996</v>
      </c>
      <c r="F39" s="82">
        <v>277.24452966</v>
      </c>
      <c r="G39" s="82">
        <v>485.31500299999993</v>
      </c>
      <c r="H39" s="82">
        <v>273.521254</v>
      </c>
      <c r="I39" s="82">
        <v>26.113987</v>
      </c>
      <c r="J39" s="82"/>
      <c r="K39" s="82">
        <v>17.637105</v>
      </c>
      <c r="L39" s="82">
        <f t="shared" si="2"/>
        <v>2540.1632073199994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ht="14.25" customHeight="1">
      <c r="A40" s="44" t="s">
        <v>11</v>
      </c>
      <c r="B40" s="82">
        <v>508.61587189</v>
      </c>
      <c r="C40" s="82">
        <v>1.531</v>
      </c>
      <c r="D40" s="82">
        <v>562.929</v>
      </c>
      <c r="E40" s="82">
        <v>42.07493494</v>
      </c>
      <c r="F40" s="82">
        <v>4.441188599999999</v>
      </c>
      <c r="G40" s="82">
        <v>1.582</v>
      </c>
      <c r="H40" s="82">
        <v>52.48576</v>
      </c>
      <c r="I40" s="82">
        <v>228.939873</v>
      </c>
      <c r="J40" s="82">
        <v>8.355834000000002</v>
      </c>
      <c r="K40" s="82"/>
      <c r="L40" s="82">
        <f t="shared" si="2"/>
        <v>1410.9554624300001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ht="14.25" customHeight="1">
      <c r="A41" s="44" t="s">
        <v>12</v>
      </c>
      <c r="B41" s="82">
        <v>343.51419043000004</v>
      </c>
      <c r="C41" s="82">
        <v>40.255</v>
      </c>
      <c r="D41" s="82">
        <v>822.72</v>
      </c>
      <c r="E41" s="82">
        <v>101.84701800000003</v>
      </c>
      <c r="F41" s="82">
        <v>322.49887214</v>
      </c>
      <c r="G41" s="82">
        <v>268.854968</v>
      </c>
      <c r="H41" s="82">
        <v>362.862033</v>
      </c>
      <c r="I41" s="82">
        <v>18.36892</v>
      </c>
      <c r="J41" s="82">
        <v>147.46866440000002</v>
      </c>
      <c r="K41" s="82">
        <v>41.65457</v>
      </c>
      <c r="L41" s="82">
        <f t="shared" si="2"/>
        <v>2470.0442359699996</v>
      </c>
      <c r="M41" s="2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13" s="3" customFormat="1" ht="15" customHeight="1">
      <c r="A42" s="52" t="s">
        <v>29</v>
      </c>
      <c r="B42" s="68">
        <f>SUM(B29:B41)</f>
        <v>7340.083733569999</v>
      </c>
      <c r="C42" s="68">
        <f aca="true" t="shared" si="3" ref="C42:K42">SUM(C29:C41)</f>
        <v>1078.837</v>
      </c>
      <c r="D42" s="68">
        <f t="shared" si="3"/>
        <v>10559.279</v>
      </c>
      <c r="E42" s="68">
        <f t="shared" si="3"/>
        <v>2857.3760667999995</v>
      </c>
      <c r="F42" s="68">
        <f t="shared" si="3"/>
        <v>2485.4948930799997</v>
      </c>
      <c r="G42" s="68">
        <f t="shared" si="3"/>
        <v>1803.6257339999997</v>
      </c>
      <c r="H42" s="68">
        <f t="shared" si="3"/>
        <v>4370.6679429999995</v>
      </c>
      <c r="I42" s="68">
        <f>SUM(I29:I41)</f>
        <v>776.454926</v>
      </c>
      <c r="J42" s="68">
        <f t="shared" si="3"/>
        <v>1700.5967053000004</v>
      </c>
      <c r="K42" s="68">
        <f t="shared" si="3"/>
        <v>693.7758670000002</v>
      </c>
      <c r="L42" s="68">
        <f t="shared" si="2"/>
        <v>33666.19186874999</v>
      </c>
      <c r="M42" s="9"/>
    </row>
    <row r="43" spans="1:12" ht="9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spans="1:12" ht="15">
      <c r="A44" s="64"/>
      <c r="B44" s="64" t="str">
        <f>+CONCATENATE("Crecimiento ",RIGHT(A4,4),"/",RIGHT(B27,4))</f>
        <v>Crecimiento 2012/2011</v>
      </c>
      <c r="C44" s="64"/>
      <c r="D44" s="65"/>
      <c r="E44" s="65"/>
      <c r="F44" s="65"/>
      <c r="G44" s="65"/>
      <c r="H44" s="65"/>
      <c r="I44" s="65"/>
      <c r="J44" s="65"/>
      <c r="K44" s="65"/>
      <c r="L44" s="65"/>
    </row>
    <row r="45" spans="1:12" ht="9" customHeight="1">
      <c r="A45" s="66"/>
      <c r="B45" s="31"/>
      <c r="C45" s="31"/>
      <c r="D45" s="65"/>
      <c r="E45" s="65"/>
      <c r="F45" s="65"/>
      <c r="G45" s="65"/>
      <c r="H45" s="65"/>
      <c r="I45" s="65"/>
      <c r="J45" s="65"/>
      <c r="K45" s="65"/>
      <c r="L45" s="31"/>
    </row>
    <row r="46" spans="1:18" ht="14.25" customHeight="1">
      <c r="A46" s="44" t="s">
        <v>1</v>
      </c>
      <c r="B46" s="69"/>
      <c r="C46" s="69">
        <f aca="true" t="shared" si="4" ref="C46:L46">+(C12/C29-1)*100</f>
        <v>76.05846798702653</v>
      </c>
      <c r="D46" s="69">
        <f t="shared" si="4"/>
        <v>-4.420078692715956</v>
      </c>
      <c r="E46" s="69">
        <f t="shared" si="4"/>
        <v>2.6117503528650277</v>
      </c>
      <c r="F46" s="69">
        <f>+(F12/F29-1)*100</f>
        <v>-32.29311198772316</v>
      </c>
      <c r="G46" s="69">
        <f t="shared" si="4"/>
        <v>-2.0495451456135405</v>
      </c>
      <c r="H46" s="69">
        <f aca="true" t="shared" si="5" ref="H46:J52">(H12/H29-1)*100</f>
        <v>10.662126132585614</v>
      </c>
      <c r="I46" s="69">
        <f t="shared" si="5"/>
        <v>-5.387845274717162</v>
      </c>
      <c r="J46" s="69">
        <f t="shared" si="5"/>
        <v>4.512314007177043</v>
      </c>
      <c r="K46" s="69">
        <f aca="true" t="shared" si="6" ref="K46:K56">+(K12/K29-1)*100</f>
        <v>-1.1580041784675976</v>
      </c>
      <c r="L46" s="69">
        <f t="shared" si="4"/>
        <v>-0.352498870807727</v>
      </c>
      <c r="M46" s="15"/>
      <c r="O46" s="28"/>
      <c r="P46" s="28"/>
      <c r="R46" s="15"/>
    </row>
    <row r="47" spans="1:18" ht="14.25" customHeight="1">
      <c r="A47" s="44" t="s">
        <v>2</v>
      </c>
      <c r="B47" s="69">
        <f aca="true" t="shared" si="7" ref="B47:B59">+(B13/B30-1)*100</f>
        <v>-3.0165358983339163</v>
      </c>
      <c r="C47" s="69"/>
      <c r="D47" s="69">
        <f>+(D13/D30-1)*100</f>
        <v>21.68592112623231</v>
      </c>
      <c r="E47" s="69">
        <f>+(E13/E30-1)*100</f>
        <v>18.898191751069547</v>
      </c>
      <c r="F47" s="69">
        <f>+(F13/F30-1)*100</f>
        <v>-45.48330526837915</v>
      </c>
      <c r="G47" s="69">
        <f>+(G13/G30-1)*100</f>
        <v>3.1799094948836037</v>
      </c>
      <c r="H47" s="69">
        <f t="shared" si="5"/>
        <v>39.91783512891356</v>
      </c>
      <c r="I47" s="69">
        <f t="shared" si="5"/>
        <v>45.45894758994395</v>
      </c>
      <c r="J47" s="69">
        <f t="shared" si="5"/>
        <v>14.841245285891214</v>
      </c>
      <c r="K47" s="69">
        <f t="shared" si="6"/>
        <v>46.64521129660424</v>
      </c>
      <c r="L47" s="69">
        <f aca="true" t="shared" si="8" ref="L47:L59">+(L13/L30-1)*100</f>
        <v>11.258340745392982</v>
      </c>
      <c r="M47" s="15"/>
      <c r="O47" s="28"/>
      <c r="P47" s="28"/>
      <c r="R47" s="15"/>
    </row>
    <row r="48" spans="1:18" ht="14.25" customHeight="1">
      <c r="A48" s="44" t="s">
        <v>3</v>
      </c>
      <c r="B48" s="69">
        <f t="shared" si="7"/>
        <v>-3.123696235843554</v>
      </c>
      <c r="C48" s="69">
        <f aca="true" t="shared" si="9" ref="C48:C59">+(C14/C31-1)*100</f>
        <v>32.25663633452025</v>
      </c>
      <c r="D48" s="69"/>
      <c r="E48" s="69">
        <f>+(E14/E31-1)*100</f>
        <v>6.0074244554041645</v>
      </c>
      <c r="F48" s="69">
        <f>+(F14/F31-1)*100</f>
        <v>19.158712941328957</v>
      </c>
      <c r="G48" s="69">
        <f>+(G14/G31-1)*100</f>
        <v>153.28970710860955</v>
      </c>
      <c r="H48" s="69">
        <f t="shared" si="5"/>
        <v>63.77599153610767</v>
      </c>
      <c r="I48" s="69">
        <f t="shared" si="5"/>
        <v>52.48772553991123</v>
      </c>
      <c r="J48" s="69">
        <f t="shared" si="5"/>
        <v>0.7781881119982792</v>
      </c>
      <c r="K48" s="69">
        <f t="shared" si="6"/>
        <v>2.0302359284587013</v>
      </c>
      <c r="L48" s="69">
        <f t="shared" si="8"/>
        <v>12.332510801899254</v>
      </c>
      <c r="M48" s="15"/>
      <c r="O48" s="28"/>
      <c r="P48" s="28"/>
      <c r="R48" s="15"/>
    </row>
    <row r="49" spans="1:18" ht="14.25" customHeight="1">
      <c r="A49" s="44" t="s">
        <v>4</v>
      </c>
      <c r="B49" s="69">
        <f t="shared" si="7"/>
        <v>3.5759600987324003</v>
      </c>
      <c r="C49" s="69">
        <f t="shared" si="9"/>
        <v>9.48550825128276</v>
      </c>
      <c r="D49" s="69">
        <f aca="true" t="shared" si="10" ref="D49:D59">+(D15/D32-1)*100</f>
        <v>-3.1999364631906557</v>
      </c>
      <c r="E49" s="69"/>
      <c r="F49" s="69">
        <f>+(F15/F32-1)*100</f>
        <v>55.15620957841896</v>
      </c>
      <c r="G49" s="69">
        <f>+(G15/G32-1)*100</f>
        <v>36.89409125253338</v>
      </c>
      <c r="H49" s="69">
        <f t="shared" si="5"/>
        <v>11.522679069114549</v>
      </c>
      <c r="I49" s="69">
        <f t="shared" si="5"/>
        <v>-71.324173602818</v>
      </c>
      <c r="J49" s="69">
        <f t="shared" si="5"/>
        <v>38.76552666784694</v>
      </c>
      <c r="K49" s="69">
        <f t="shared" si="6"/>
        <v>38.12983664415843</v>
      </c>
      <c r="L49" s="69">
        <f t="shared" si="8"/>
        <v>11.611857523258617</v>
      </c>
      <c r="M49" s="4"/>
      <c r="O49" s="28"/>
      <c r="P49" s="28"/>
      <c r="R49" s="15"/>
    </row>
    <row r="50" spans="1:18" ht="14.25" customHeight="1">
      <c r="A50" s="48" t="s">
        <v>5</v>
      </c>
      <c r="B50" s="69">
        <f t="shared" si="7"/>
        <v>94.72744516695688</v>
      </c>
      <c r="C50" s="69">
        <f t="shared" si="9"/>
        <v>91.07629904189105</v>
      </c>
      <c r="D50" s="69">
        <f t="shared" si="10"/>
        <v>20.901541540948966</v>
      </c>
      <c r="E50" s="69">
        <f aca="true" t="shared" si="11" ref="E50:E59">+(E16/E33-1)*100</f>
        <v>22.224477082271555</v>
      </c>
      <c r="F50" s="69"/>
      <c r="G50" s="69">
        <f>+(G16/G33-1)*100</f>
        <v>5.022195133476948</v>
      </c>
      <c r="H50" s="69">
        <f t="shared" si="5"/>
        <v>22.551417198514656</v>
      </c>
      <c r="I50" s="69">
        <f t="shared" si="5"/>
        <v>-83.7527958144072</v>
      </c>
      <c r="J50" s="69">
        <f t="shared" si="5"/>
        <v>-21.737957750539994</v>
      </c>
      <c r="K50" s="69">
        <f t="shared" si="6"/>
        <v>187.62741416884148</v>
      </c>
      <c r="L50" s="69">
        <f t="shared" si="8"/>
        <v>24.85607519959323</v>
      </c>
      <c r="M50" s="4"/>
      <c r="O50" s="28"/>
      <c r="P50" s="28"/>
      <c r="R50" s="15"/>
    </row>
    <row r="51" spans="1:18" ht="14.25" customHeight="1">
      <c r="A51" s="44" t="s">
        <v>7</v>
      </c>
      <c r="B51" s="69">
        <f t="shared" si="7"/>
        <v>85.57581652733973</v>
      </c>
      <c r="C51" s="69">
        <f t="shared" si="9"/>
        <v>-11.99999999999999</v>
      </c>
      <c r="D51" s="69">
        <f t="shared" si="10"/>
        <v>11.881476549169756</v>
      </c>
      <c r="E51" s="69">
        <f t="shared" si="11"/>
        <v>-18.898803170185218</v>
      </c>
      <c r="F51" s="69">
        <f aca="true" t="shared" si="12" ref="F51:F59">+(F17/F34-1)*100</f>
        <v>-11.192056615199974</v>
      </c>
      <c r="G51" s="69">
        <f>+(G17/G34-1)*100</f>
        <v>72.14680744092507</v>
      </c>
      <c r="H51" s="69">
        <f t="shared" si="5"/>
        <v>-7.620336254637627</v>
      </c>
      <c r="I51" s="69">
        <f t="shared" si="5"/>
        <v>92.68447265486432</v>
      </c>
      <c r="J51" s="69">
        <f t="shared" si="5"/>
        <v>70.70096063359517</v>
      </c>
      <c r="K51" s="69">
        <f t="shared" si="6"/>
        <v>193.29348154682555</v>
      </c>
      <c r="L51" s="69">
        <f t="shared" si="8"/>
        <v>15.830570578359193</v>
      </c>
      <c r="M51" s="4"/>
      <c r="R51" s="15"/>
    </row>
    <row r="52" spans="1:18" ht="14.25" customHeight="1">
      <c r="A52" s="44" t="s">
        <v>16</v>
      </c>
      <c r="B52" s="69">
        <f t="shared" si="7"/>
        <v>138.5898774879931</v>
      </c>
      <c r="C52" s="69">
        <f t="shared" si="9"/>
        <v>301.59559036843626</v>
      </c>
      <c r="D52" s="69">
        <f t="shared" si="10"/>
        <v>-0.24220183486238778</v>
      </c>
      <c r="E52" s="69">
        <f t="shared" si="11"/>
        <v>12.234251647363958</v>
      </c>
      <c r="F52" s="69">
        <f t="shared" si="12"/>
        <v>13.035559604572654</v>
      </c>
      <c r="G52" s="69"/>
      <c r="H52" s="69">
        <f t="shared" si="5"/>
        <v>6.870556110799786</v>
      </c>
      <c r="I52" s="69">
        <f t="shared" si="5"/>
        <v>-79.30734841395993</v>
      </c>
      <c r="J52" s="69">
        <f t="shared" si="5"/>
        <v>4.005216885342189</v>
      </c>
      <c r="K52" s="69">
        <f t="shared" si="6"/>
        <v>-26.272297728007544</v>
      </c>
      <c r="L52" s="69">
        <f t="shared" si="8"/>
        <v>17.12233573150359</v>
      </c>
      <c r="M52" s="4"/>
      <c r="O52" s="28"/>
      <c r="P52" s="28"/>
      <c r="R52" s="15"/>
    </row>
    <row r="53" spans="1:18" ht="14.25" customHeight="1">
      <c r="A53" s="44" t="s">
        <v>8</v>
      </c>
      <c r="B53" s="69">
        <f t="shared" si="7"/>
        <v>27.561599163877016</v>
      </c>
      <c r="C53" s="69">
        <f t="shared" si="9"/>
        <v>-62.13516299904014</v>
      </c>
      <c r="D53" s="69">
        <f t="shared" si="10"/>
        <v>12.455430512206478</v>
      </c>
      <c r="E53" s="69">
        <f t="shared" si="11"/>
        <v>-33.424356429905025</v>
      </c>
      <c r="F53" s="69">
        <f t="shared" si="12"/>
        <v>8.31628340771935</v>
      </c>
      <c r="G53" s="69">
        <f aca="true" t="shared" si="13" ref="G53:H59">+(G19/G36-1)*100</f>
        <v>-21.02863909458278</v>
      </c>
      <c r="H53" s="69"/>
      <c r="I53" s="69">
        <f>(I19/I36-1)*100</f>
        <v>-13.643735569502924</v>
      </c>
      <c r="J53" s="69">
        <f>(J19/J36-1)*100</f>
        <v>-38.16967576114314</v>
      </c>
      <c r="K53" s="69">
        <f t="shared" si="6"/>
        <v>-6.7906731443104995</v>
      </c>
      <c r="L53" s="69">
        <f t="shared" si="8"/>
        <v>-3.67469140751554</v>
      </c>
      <c r="M53" s="4"/>
      <c r="O53" s="28"/>
      <c r="P53" s="28"/>
      <c r="R53" s="15"/>
    </row>
    <row r="54" spans="1:18" ht="14.25" customHeight="1">
      <c r="A54" s="83" t="s">
        <v>66</v>
      </c>
      <c r="B54" s="69">
        <f t="shared" si="7"/>
        <v>16.33673380085503</v>
      </c>
      <c r="C54" s="69">
        <f t="shared" si="9"/>
        <v>-25.691325927676665</v>
      </c>
      <c r="D54" s="69">
        <f t="shared" si="10"/>
        <v>-6.3399868051692625</v>
      </c>
      <c r="E54" s="69">
        <f t="shared" si="11"/>
        <v>45.13107813368686</v>
      </c>
      <c r="F54" s="69">
        <f t="shared" si="12"/>
        <v>40.147186842019124</v>
      </c>
      <c r="G54" s="69">
        <f t="shared" si="13"/>
        <v>9.08507042956106</v>
      </c>
      <c r="H54" s="69">
        <f t="shared" si="13"/>
        <v>19.166288677214794</v>
      </c>
      <c r="I54" s="69">
        <f>(I20/I37-1)*100</f>
        <v>-57.426923841718036</v>
      </c>
      <c r="J54" s="69">
        <f>(J20/J37-1)*100</f>
        <v>-19.641482485891657</v>
      </c>
      <c r="K54" s="69">
        <f t="shared" si="6"/>
        <v>-15.570292783358719</v>
      </c>
      <c r="L54" s="69">
        <f t="shared" si="8"/>
        <v>18.401094346317116</v>
      </c>
      <c r="M54" s="4"/>
      <c r="O54" s="28"/>
      <c r="P54" s="28"/>
      <c r="R54" s="15"/>
    </row>
    <row r="55" spans="1:18" ht="14.25" customHeight="1">
      <c r="A55" s="44" t="s">
        <v>9</v>
      </c>
      <c r="B55" s="69">
        <f t="shared" si="7"/>
        <v>3.163750887081518</v>
      </c>
      <c r="C55" s="69">
        <f t="shared" si="9"/>
        <v>25.57706626954581</v>
      </c>
      <c r="D55" s="69">
        <f t="shared" si="10"/>
        <v>-4.18761815352563</v>
      </c>
      <c r="E55" s="69">
        <f t="shared" si="11"/>
        <v>-22.598192952433205</v>
      </c>
      <c r="F55" s="69">
        <f t="shared" si="12"/>
        <v>24.315080051665895</v>
      </c>
      <c r="G55" s="69">
        <f t="shared" si="13"/>
        <v>76.72955974842768</v>
      </c>
      <c r="H55" s="69">
        <f>(H21/H38-1)*100</f>
        <v>-3.088929391641837</v>
      </c>
      <c r="I55" s="69"/>
      <c r="J55" s="69">
        <f>(J21/J38-1)*100</f>
        <v>45.89192341283233</v>
      </c>
      <c r="K55" s="69">
        <f t="shared" si="6"/>
        <v>-30.267020212337826</v>
      </c>
      <c r="L55" s="69">
        <f t="shared" si="8"/>
        <v>-3.496616900882865</v>
      </c>
      <c r="M55" s="4"/>
      <c r="O55" s="28"/>
      <c r="P55" s="28"/>
      <c r="R55" s="15"/>
    </row>
    <row r="56" spans="1:18" ht="14.25" customHeight="1">
      <c r="A56" s="44" t="s">
        <v>10</v>
      </c>
      <c r="B56" s="69">
        <f t="shared" si="7"/>
        <v>-2.7786032484360623</v>
      </c>
      <c r="C56" s="69">
        <f t="shared" si="9"/>
        <v>-13.59787716739589</v>
      </c>
      <c r="D56" s="69">
        <f t="shared" si="10"/>
        <v>-3.0875628428778668</v>
      </c>
      <c r="E56" s="69">
        <f t="shared" si="11"/>
        <v>2.529363375676308</v>
      </c>
      <c r="F56" s="69">
        <f t="shared" si="12"/>
        <v>38.13699077838102</v>
      </c>
      <c r="G56" s="69">
        <f t="shared" si="13"/>
        <v>-8.280219806021517</v>
      </c>
      <c r="H56" s="69">
        <f>(H22/H39-1)*100</f>
        <v>35.437946259196366</v>
      </c>
      <c r="I56" s="69">
        <f>(I22/I39-1)*100</f>
        <v>-50.676206586148645</v>
      </c>
      <c r="J56" s="69"/>
      <c r="K56" s="69">
        <f t="shared" si="6"/>
        <v>66.18054947226315</v>
      </c>
      <c r="L56" s="69">
        <f t="shared" si="8"/>
        <v>5.082759573792051</v>
      </c>
      <c r="M56" s="4"/>
      <c r="O56" s="28"/>
      <c r="P56" s="28"/>
      <c r="R56" s="15"/>
    </row>
    <row r="57" spans="1:18" ht="14.25" customHeight="1">
      <c r="A57" s="44" t="s">
        <v>11</v>
      </c>
      <c r="B57" s="69">
        <f t="shared" si="7"/>
        <v>-4.281062887221331</v>
      </c>
      <c r="C57" s="69">
        <f t="shared" si="9"/>
        <v>-29.719137818419327</v>
      </c>
      <c r="D57" s="69">
        <f t="shared" si="10"/>
        <v>-8.388979782530292</v>
      </c>
      <c r="E57" s="69">
        <f t="shared" si="11"/>
        <v>-6.959199328948518</v>
      </c>
      <c r="F57" s="69">
        <f t="shared" si="12"/>
        <v>-27.075884820563566</v>
      </c>
      <c r="G57" s="69">
        <f t="shared" si="13"/>
        <v>114.22250316055624</v>
      </c>
      <c r="H57" s="69">
        <f>(H23/H40-1)*100</f>
        <v>11.16369087539173</v>
      </c>
      <c r="I57" s="69">
        <f>(I23/I40-1)*100</f>
        <v>-18.25280430726892</v>
      </c>
      <c r="J57" s="69">
        <f>(J23/J40-1)*100</f>
        <v>9.251847272217217</v>
      </c>
      <c r="K57" s="69"/>
      <c r="L57" s="69">
        <f t="shared" si="8"/>
        <v>-7.5787129982003325</v>
      </c>
      <c r="M57" s="4"/>
      <c r="O57" s="28"/>
      <c r="P57" s="28"/>
      <c r="R57" s="15"/>
    </row>
    <row r="58" spans="1:18" ht="14.25" customHeight="1">
      <c r="A58" s="44" t="s">
        <v>12</v>
      </c>
      <c r="B58" s="69">
        <f t="shared" si="7"/>
        <v>47.31535299503753</v>
      </c>
      <c r="C58" s="69">
        <f t="shared" si="9"/>
        <v>3.065457707117125</v>
      </c>
      <c r="D58" s="69">
        <f t="shared" si="10"/>
        <v>30.798692143134954</v>
      </c>
      <c r="E58" s="69">
        <f t="shared" si="11"/>
        <v>32.60610338144596</v>
      </c>
      <c r="F58" s="69">
        <f t="shared" si="12"/>
        <v>64.83582458211816</v>
      </c>
      <c r="G58" s="69">
        <f t="shared" si="13"/>
        <v>-27.162575251352617</v>
      </c>
      <c r="H58" s="69">
        <f>(H24/H41-1)*100</f>
        <v>25.52484872397769</v>
      </c>
      <c r="I58" s="69">
        <f>(I24/I41-1)*100</f>
        <v>-43.09827142804259</v>
      </c>
      <c r="J58" s="69">
        <f>(J24/J41-1)*100</f>
        <v>116.57039717517095</v>
      </c>
      <c r="K58" s="69">
        <f>+(K24/K41-1)*100</f>
        <v>174.76296358358763</v>
      </c>
      <c r="L58" s="69">
        <f t="shared" si="8"/>
        <v>37.07771785027754</v>
      </c>
      <c r="M58" s="4"/>
      <c r="O58" s="28"/>
      <c r="P58" s="28"/>
      <c r="R58" s="15"/>
    </row>
    <row r="59" spans="1:18" s="3" customFormat="1" ht="15" customHeight="1">
      <c r="A59" s="52" t="s">
        <v>29</v>
      </c>
      <c r="B59" s="70">
        <f t="shared" si="7"/>
        <v>7.053401363831502</v>
      </c>
      <c r="C59" s="70">
        <f t="shared" si="9"/>
        <v>34.243634580571516</v>
      </c>
      <c r="D59" s="70">
        <f t="shared" si="10"/>
        <v>2.058985277309189</v>
      </c>
      <c r="E59" s="70">
        <f t="shared" si="11"/>
        <v>0.10884812244835729</v>
      </c>
      <c r="F59" s="70">
        <f t="shared" si="12"/>
        <v>31.352432478118896</v>
      </c>
      <c r="G59" s="70">
        <f t="shared" si="13"/>
        <v>3.815979928793811</v>
      </c>
      <c r="H59" s="70">
        <f>(H25/H42-1)*100</f>
        <v>28.39689812143662</v>
      </c>
      <c r="I59" s="70">
        <f>(I25/I42-1)*100</f>
        <v>-12.58100357521591</v>
      </c>
      <c r="J59" s="70">
        <f>(J25/J42-1)*100</f>
        <v>15.405473513121004</v>
      </c>
      <c r="K59" s="70">
        <f>+(K25/K42-1)*100</f>
        <v>16.82539513874439</v>
      </c>
      <c r="L59" s="70">
        <f t="shared" si="8"/>
        <v>10.33064770446559</v>
      </c>
      <c r="R59" s="29"/>
    </row>
    <row r="60" spans="1:12" ht="10.5" customHeight="1" thickBot="1">
      <c r="A60" s="60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1:12" ht="2.25" customHeight="1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</row>
    <row r="62" spans="1:12" s="12" customFormat="1" ht="12">
      <c r="A62" s="57" t="s">
        <v>42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</row>
  </sheetData>
  <sheetProtection selectLockedCells="1"/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zoomScalePageLayoutView="0" workbookViewId="0" topLeftCell="A1">
      <pane xSplit="1" ySplit="8" topLeftCell="B5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64" sqref="A64:IV146"/>
    </sheetView>
  </sheetViews>
  <sheetFormatPr defaultColWidth="11.421875" defaultRowHeight="12.75"/>
  <cols>
    <col min="1" max="1" width="10.00390625" style="0" customWidth="1"/>
    <col min="2" max="12" width="8.421875" style="0" customWidth="1"/>
    <col min="13" max="13" width="9.140625" style="0" customWidth="1"/>
    <col min="15" max="15" width="12.57421875" style="0" bestFit="1" customWidth="1"/>
    <col min="16" max="16" width="11.57421875" style="0" bestFit="1" customWidth="1"/>
  </cols>
  <sheetData>
    <row r="1" spans="1:13" ht="12.75">
      <c r="A1" s="32" t="s">
        <v>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2.75">
      <c r="A2" s="32" t="str">
        <f>CONCATENATE(IF(B25&gt;0,"ARGENTINA, ",""),IF(C25&gt;0,"BOLIVIA, ",""),IF(D25&gt;0,"BRASIL, ",""),IF(E25&gt;0,"CHILE, ",""),IF(F25&gt;0,"COLOMBIA, ",""),IF(G25&gt;0,"ECUADOR, ",""),IF(H25&gt;0,"MÉXICO, ",""),IF(I25&gt;0,"PARAGUAY, ",""),IF(J25&gt;0,"PERÚ, ",""),IF(K25&gt;0,"URUGUAY",""),IF(L25&gt;0," Y VENEZUELA",""))</f>
        <v>ARGENTINA, BOLIVIA, BRASIL, CHILE, COLOMBIA, ECUADOR, MÉXICO, PARAGUAY, PERÚ, URUGUAY Y VENEZUELA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2.75">
      <c r="A3" s="32" t="s">
        <v>19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2.75">
      <c r="A4" s="33" t="str">
        <f>+Exp!A4</f>
        <v>Enero-marzo 2011-2012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2.75">
      <c r="A5" s="33" t="s">
        <v>36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7.5" customHeight="1" thickBo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15" customHeight="1" thickBot="1">
      <c r="A7" s="61"/>
      <c r="B7" s="36" t="s">
        <v>26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5" customHeight="1" thickBot="1">
      <c r="A8" s="61" t="s">
        <v>0</v>
      </c>
      <c r="B8" s="36" t="s">
        <v>30</v>
      </c>
      <c r="C8" s="36" t="s">
        <v>31</v>
      </c>
      <c r="D8" s="36" t="s">
        <v>32</v>
      </c>
      <c r="E8" s="62" t="s">
        <v>33</v>
      </c>
      <c r="F8" s="36" t="s">
        <v>40</v>
      </c>
      <c r="G8" s="36" t="s">
        <v>34</v>
      </c>
      <c r="H8" s="36" t="s">
        <v>35</v>
      </c>
      <c r="I8" s="36" t="s">
        <v>41</v>
      </c>
      <c r="J8" s="36" t="s">
        <v>37</v>
      </c>
      <c r="K8" s="36" t="s">
        <v>38</v>
      </c>
      <c r="L8" s="36" t="s">
        <v>54</v>
      </c>
      <c r="M8" s="36" t="s">
        <v>18</v>
      </c>
    </row>
    <row r="9" spans="1:13" ht="9" customHeight="1">
      <c r="A9" s="63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ht="15">
      <c r="A10" s="64"/>
      <c r="B10" s="64" t="str">
        <f>+Exp!B10</f>
        <v>Enero-marzo 2012</v>
      </c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3" ht="9" customHeight="1">
      <c r="A11" s="66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23" s="5" customFormat="1" ht="14.25" customHeight="1">
      <c r="A12" s="44" t="s">
        <v>1</v>
      </c>
      <c r="B12" s="74"/>
      <c r="C12" s="74">
        <v>238.239</v>
      </c>
      <c r="D12" s="74">
        <v>3592.661</v>
      </c>
      <c r="E12" s="74">
        <v>1257.23361952</v>
      </c>
      <c r="F12" s="82">
        <v>584.4473973999997</v>
      </c>
      <c r="G12" s="74">
        <v>241.064513</v>
      </c>
      <c r="H12" s="74">
        <v>223.889648</v>
      </c>
      <c r="I12" s="74">
        <v>557.57935</v>
      </c>
      <c r="J12" s="74">
        <v>413.32201560000004</v>
      </c>
      <c r="K12" s="74">
        <v>402.42674300000004</v>
      </c>
      <c r="L12" s="74">
        <v>475.79376487999997</v>
      </c>
      <c r="M12" s="74">
        <f>SUM(B12:L12)</f>
        <v>7986.6570514</v>
      </c>
      <c r="O12" s="12"/>
      <c r="P12" s="15"/>
      <c r="Q12" s="8"/>
      <c r="R12" s="15"/>
      <c r="S12" s="15"/>
      <c r="T12" s="15"/>
      <c r="U12" s="15"/>
      <c r="V12" s="15"/>
      <c r="W12" s="15"/>
    </row>
    <row r="13" spans="1:23" s="5" customFormat="1" ht="14.25" customHeight="1">
      <c r="A13" s="44" t="s">
        <v>2</v>
      </c>
      <c r="B13" s="74">
        <v>304.59528365</v>
      </c>
      <c r="C13" s="74"/>
      <c r="D13" s="74">
        <v>716.224</v>
      </c>
      <c r="E13" s="74">
        <v>29.858543519999998</v>
      </c>
      <c r="F13" s="82">
        <v>36.67271413</v>
      </c>
      <c r="G13" s="74">
        <v>1.7931430000000002</v>
      </c>
      <c r="H13" s="74">
        <v>15.965877</v>
      </c>
      <c r="I13" s="74">
        <v>5.959974</v>
      </c>
      <c r="J13" s="74">
        <v>79.125019</v>
      </c>
      <c r="K13" s="74">
        <v>1.327008</v>
      </c>
      <c r="L13" s="74">
        <v>70.05342000999998</v>
      </c>
      <c r="M13" s="74">
        <f aca="true" t="shared" si="0" ref="M13:M24">SUM(B13:L13)</f>
        <v>1261.5749823100005</v>
      </c>
      <c r="O13" s="12"/>
      <c r="P13" s="15"/>
      <c r="Q13" s="8"/>
      <c r="R13" s="15"/>
      <c r="S13" s="15"/>
      <c r="T13" s="15"/>
      <c r="U13" s="15"/>
      <c r="V13" s="15"/>
      <c r="W13" s="15"/>
    </row>
    <row r="14" spans="1:23" s="5" customFormat="1" ht="14.25" customHeight="1">
      <c r="A14" s="44" t="s">
        <v>3</v>
      </c>
      <c r="B14" s="74">
        <v>4219.20634179</v>
      </c>
      <c r="C14" s="74">
        <v>361.083</v>
      </c>
      <c r="D14" s="74"/>
      <c r="E14" s="74">
        <v>1293.8873487499995</v>
      </c>
      <c r="F14" s="82">
        <v>689.9873800599985</v>
      </c>
      <c r="G14" s="74">
        <v>275.718328</v>
      </c>
      <c r="H14" s="74">
        <v>1099.742367</v>
      </c>
      <c r="I14" s="74">
        <v>578.956106</v>
      </c>
      <c r="J14" s="74">
        <v>617.2353356</v>
      </c>
      <c r="K14" s="74">
        <v>546.8605309999999</v>
      </c>
      <c r="L14" s="74">
        <v>1071.4088915300001</v>
      </c>
      <c r="M14" s="74">
        <f t="shared" si="0"/>
        <v>10754.085629729998</v>
      </c>
      <c r="O14" s="12"/>
      <c r="P14" s="15"/>
      <c r="Q14" s="8"/>
      <c r="R14" s="15"/>
      <c r="S14" s="15"/>
      <c r="T14" s="15"/>
      <c r="U14" s="15"/>
      <c r="V14" s="15"/>
      <c r="W14" s="15"/>
    </row>
    <row r="15" spans="1:23" s="5" customFormat="1" ht="14.25" customHeight="1">
      <c r="A15" s="44" t="s">
        <v>4</v>
      </c>
      <c r="B15" s="74">
        <v>241.28946888</v>
      </c>
      <c r="C15" s="74">
        <v>74.602</v>
      </c>
      <c r="D15" s="74">
        <v>1006.576</v>
      </c>
      <c r="E15" s="74"/>
      <c r="F15" s="82">
        <v>222.72710714999994</v>
      </c>
      <c r="G15" s="74">
        <v>147.532924</v>
      </c>
      <c r="H15" s="74">
        <v>396.600502</v>
      </c>
      <c r="I15" s="74">
        <v>32.046449</v>
      </c>
      <c r="J15" s="74">
        <v>310.04374160000003</v>
      </c>
      <c r="K15" s="74">
        <v>36.286147</v>
      </c>
      <c r="L15" s="74">
        <v>121.10907649</v>
      </c>
      <c r="M15" s="74">
        <f t="shared" si="0"/>
        <v>2588.8134161199996</v>
      </c>
      <c r="O15" s="12"/>
      <c r="P15" s="15"/>
      <c r="Q15" s="8"/>
      <c r="R15" s="15"/>
      <c r="S15" s="15"/>
      <c r="T15" s="15"/>
      <c r="U15" s="15"/>
      <c r="V15" s="15"/>
      <c r="W15" s="15"/>
    </row>
    <row r="16" spans="1:23" s="5" customFormat="1" ht="14.25" customHeight="1">
      <c r="A16" s="48" t="s">
        <v>5</v>
      </c>
      <c r="B16" s="74">
        <v>52.18449411</v>
      </c>
      <c r="C16" s="74">
        <v>39.494</v>
      </c>
      <c r="D16" s="74">
        <v>324.207</v>
      </c>
      <c r="E16" s="74">
        <v>560.6557996599986</v>
      </c>
      <c r="F16" s="82"/>
      <c r="G16" s="74">
        <v>571.362711</v>
      </c>
      <c r="H16" s="74">
        <v>204.472662</v>
      </c>
      <c r="I16" s="74">
        <v>4.592107</v>
      </c>
      <c r="J16" s="74">
        <v>389.65691510000005</v>
      </c>
      <c r="K16" s="74">
        <v>27.855737</v>
      </c>
      <c r="L16" s="74">
        <v>436.45388889000003</v>
      </c>
      <c r="M16" s="74">
        <f t="shared" si="0"/>
        <v>2610.9353147599986</v>
      </c>
      <c r="O16" s="12"/>
      <c r="P16" s="15"/>
      <c r="Q16" s="8"/>
      <c r="R16" s="15"/>
      <c r="S16" s="15"/>
      <c r="T16" s="15"/>
      <c r="U16" s="15"/>
      <c r="V16" s="15"/>
      <c r="W16" s="15"/>
    </row>
    <row r="17" spans="1:23" s="5" customFormat="1" ht="14.25" customHeight="1">
      <c r="A17" s="44" t="s">
        <v>7</v>
      </c>
      <c r="B17" s="74">
        <v>2.4252259299999994</v>
      </c>
      <c r="C17" s="74">
        <v>1.304</v>
      </c>
      <c r="D17" s="74">
        <v>21.419</v>
      </c>
      <c r="E17" s="74">
        <v>1.5957831999999998</v>
      </c>
      <c r="F17" s="82">
        <v>13.000442139999999</v>
      </c>
      <c r="G17" s="74">
        <v>1.204</v>
      </c>
      <c r="H17" s="74">
        <v>4.163903</v>
      </c>
      <c r="I17" s="74">
        <v>0.203514</v>
      </c>
      <c r="J17" s="74">
        <v>0.4521692</v>
      </c>
      <c r="K17" s="74">
        <v>0.047479999999999994</v>
      </c>
      <c r="L17" s="74">
        <v>111.06525678999998</v>
      </c>
      <c r="M17" s="74">
        <f t="shared" si="0"/>
        <v>156.88077425999998</v>
      </c>
      <c r="O17" s="12"/>
      <c r="P17" s="15"/>
      <c r="Q17" s="8"/>
      <c r="R17" s="15"/>
      <c r="S17" s="15"/>
      <c r="T17" s="15"/>
      <c r="U17" s="15"/>
      <c r="V17" s="15"/>
      <c r="W17" s="15"/>
    </row>
    <row r="18" spans="1:23" s="5" customFormat="1" ht="14.25" customHeight="1">
      <c r="A18" s="44" t="s">
        <v>16</v>
      </c>
      <c r="B18" s="74">
        <v>57.783198549999994</v>
      </c>
      <c r="C18" s="74">
        <v>7.516</v>
      </c>
      <c r="D18" s="74">
        <v>50.317</v>
      </c>
      <c r="E18" s="74">
        <v>502.63228402999965</v>
      </c>
      <c r="F18" s="82">
        <v>251.71575303000034</v>
      </c>
      <c r="G18" s="74"/>
      <c r="H18" s="74">
        <v>23.028049</v>
      </c>
      <c r="I18" s="74">
        <v>0.501016</v>
      </c>
      <c r="J18" s="74">
        <v>491.8307144</v>
      </c>
      <c r="K18" s="74">
        <v>5.5468090000000005</v>
      </c>
      <c r="L18" s="74">
        <v>177.55240736000002</v>
      </c>
      <c r="M18" s="74">
        <f t="shared" si="0"/>
        <v>1568.42323137</v>
      </c>
      <c r="O18" s="12"/>
      <c r="P18" s="15"/>
      <c r="Q18" s="8"/>
      <c r="R18" s="15"/>
      <c r="S18" s="15"/>
      <c r="T18" s="15"/>
      <c r="U18" s="15"/>
      <c r="V18" s="15"/>
      <c r="W18" s="15"/>
    </row>
    <row r="19" spans="1:23" s="5" customFormat="1" ht="14.25" customHeight="1">
      <c r="A19" s="44" t="s">
        <v>8</v>
      </c>
      <c r="B19" s="74">
        <v>587.5094683</v>
      </c>
      <c r="C19" s="74">
        <v>46.275</v>
      </c>
      <c r="D19" s="74">
        <v>1644.55</v>
      </c>
      <c r="E19" s="74">
        <v>517.5972096299998</v>
      </c>
      <c r="F19" s="82">
        <v>1547.2405331599975</v>
      </c>
      <c r="G19" s="74">
        <v>220.905746</v>
      </c>
      <c r="H19" s="74"/>
      <c r="I19" s="74">
        <v>25.706497</v>
      </c>
      <c r="J19" s="74">
        <v>352.23748589999997</v>
      </c>
      <c r="K19" s="74">
        <v>61.352183</v>
      </c>
      <c r="L19" s="74">
        <v>454.97622889999997</v>
      </c>
      <c r="M19" s="74">
        <f t="shared" si="0"/>
        <v>5458.350351889998</v>
      </c>
      <c r="O19" s="12"/>
      <c r="P19" s="15"/>
      <c r="Q19" s="8"/>
      <c r="R19" s="15"/>
      <c r="S19" s="15"/>
      <c r="T19" s="15"/>
      <c r="U19" s="15"/>
      <c r="V19" s="15"/>
      <c r="W19" s="15"/>
    </row>
    <row r="20" spans="1:23" s="5" customFormat="1" ht="14.25" customHeight="1">
      <c r="A20" s="83" t="s">
        <v>66</v>
      </c>
      <c r="B20" s="74">
        <v>0.10964753</v>
      </c>
      <c r="C20" s="74">
        <v>0.657</v>
      </c>
      <c r="D20" s="74">
        <v>2.945</v>
      </c>
      <c r="E20" s="74">
        <v>17.7</v>
      </c>
      <c r="F20" s="82">
        <v>18.179145869999992</v>
      </c>
      <c r="G20" s="74">
        <v>308.555</v>
      </c>
      <c r="H20" s="74">
        <v>57.127</v>
      </c>
      <c r="I20" s="74">
        <v>0.787</v>
      </c>
      <c r="J20" s="74">
        <v>1.7966145</v>
      </c>
      <c r="K20" s="74">
        <v>0.5947189999999999</v>
      </c>
      <c r="L20" s="74">
        <v>412.18913406</v>
      </c>
      <c r="M20" s="74">
        <f t="shared" si="0"/>
        <v>820.64026096</v>
      </c>
      <c r="O20" s="12"/>
      <c r="P20" s="15"/>
      <c r="Q20" s="8"/>
      <c r="R20" s="15"/>
      <c r="S20" s="15"/>
      <c r="T20" s="15"/>
      <c r="U20" s="15"/>
      <c r="V20" s="15"/>
      <c r="W20" s="15"/>
    </row>
    <row r="21" spans="1:23" s="5" customFormat="1" ht="14.25" customHeight="1">
      <c r="A21" s="44" t="s">
        <v>9</v>
      </c>
      <c r="B21" s="74">
        <v>108.60691130999999</v>
      </c>
      <c r="C21" s="74">
        <v>11.567</v>
      </c>
      <c r="D21" s="74">
        <v>199.731</v>
      </c>
      <c r="E21" s="74">
        <v>50.120162219999976</v>
      </c>
      <c r="F21" s="82">
        <v>21.43552966</v>
      </c>
      <c r="G21" s="74">
        <v>3.71</v>
      </c>
      <c r="H21" s="74">
        <v>4.103209</v>
      </c>
      <c r="I21" s="74"/>
      <c r="J21" s="74">
        <v>63.4324804</v>
      </c>
      <c r="K21" s="74">
        <v>17.220136</v>
      </c>
      <c r="L21" s="74">
        <v>9.87839458</v>
      </c>
      <c r="M21" s="74">
        <f t="shared" si="0"/>
        <v>489.80482317</v>
      </c>
      <c r="O21" s="12"/>
      <c r="P21" s="15"/>
      <c r="Q21" s="8"/>
      <c r="R21" s="15"/>
      <c r="S21" s="15"/>
      <c r="T21" s="15"/>
      <c r="U21" s="15"/>
      <c r="V21" s="15"/>
      <c r="W21" s="15"/>
    </row>
    <row r="22" spans="1:23" s="5" customFormat="1" ht="14.25" customHeight="1">
      <c r="A22" s="44" t="s">
        <v>10</v>
      </c>
      <c r="B22" s="74">
        <v>37.25077876000001</v>
      </c>
      <c r="C22" s="74">
        <v>128.397</v>
      </c>
      <c r="D22" s="74">
        <v>284.296</v>
      </c>
      <c r="E22" s="74">
        <v>578.8348118999991</v>
      </c>
      <c r="F22" s="82">
        <v>230.27108680000026</v>
      </c>
      <c r="G22" s="74">
        <v>273.04414199999997</v>
      </c>
      <c r="H22" s="74">
        <v>103.35478900000001</v>
      </c>
      <c r="I22" s="74">
        <v>3.753859</v>
      </c>
      <c r="J22" s="74"/>
      <c r="K22" s="74">
        <v>5.66775</v>
      </c>
      <c r="L22" s="74">
        <v>482.69069979</v>
      </c>
      <c r="M22" s="74">
        <f t="shared" si="0"/>
        <v>2127.560917249999</v>
      </c>
      <c r="O22" s="12"/>
      <c r="P22" s="15"/>
      <c r="Q22" s="8"/>
      <c r="R22" s="15"/>
      <c r="S22" s="15"/>
      <c r="T22" s="15"/>
      <c r="U22" s="15"/>
      <c r="V22" s="15"/>
      <c r="W22" s="15"/>
    </row>
    <row r="23" spans="1:23" s="5" customFormat="1" ht="14.25" customHeight="1">
      <c r="A23" s="44" t="s">
        <v>11</v>
      </c>
      <c r="B23" s="74">
        <v>122.58789606</v>
      </c>
      <c r="C23" s="74">
        <v>6.625</v>
      </c>
      <c r="D23" s="74">
        <v>423.124</v>
      </c>
      <c r="E23" s="74">
        <v>46.96928704999997</v>
      </c>
      <c r="F23" s="82">
        <v>22.718879189999996</v>
      </c>
      <c r="G23" s="74">
        <v>27.417</v>
      </c>
      <c r="H23" s="74">
        <v>67.376198</v>
      </c>
      <c r="I23" s="74">
        <v>38.416504</v>
      </c>
      <c r="J23" s="74">
        <v>38.8326118</v>
      </c>
      <c r="K23" s="74"/>
      <c r="L23" s="74">
        <v>124.28621683</v>
      </c>
      <c r="M23" s="74">
        <f t="shared" si="0"/>
        <v>918.3535929300001</v>
      </c>
      <c r="O23" s="12"/>
      <c r="P23" s="15"/>
      <c r="Q23" s="8"/>
      <c r="R23" s="15"/>
      <c r="S23" s="15"/>
      <c r="T23" s="15"/>
      <c r="U23" s="15"/>
      <c r="V23" s="15"/>
      <c r="W23" s="15"/>
    </row>
    <row r="24" spans="1:23" s="5" customFormat="1" ht="14.25" customHeight="1">
      <c r="A24" s="44" t="s">
        <v>12</v>
      </c>
      <c r="B24" s="74">
        <v>8.307550209999999</v>
      </c>
      <c r="C24" s="74">
        <v>138.088</v>
      </c>
      <c r="D24" s="74">
        <v>326.608</v>
      </c>
      <c r="E24" s="74">
        <v>48.71099550999998</v>
      </c>
      <c r="F24" s="82">
        <v>148.53726584999995</v>
      </c>
      <c r="G24" s="74">
        <v>104.537105</v>
      </c>
      <c r="H24" s="74">
        <v>57.87205</v>
      </c>
      <c r="I24" s="74">
        <v>104.34958</v>
      </c>
      <c r="J24" s="74">
        <v>71.8589253</v>
      </c>
      <c r="K24" s="74">
        <v>195.226875</v>
      </c>
      <c r="L24" s="74"/>
      <c r="M24" s="74">
        <f t="shared" si="0"/>
        <v>1204.09634687</v>
      </c>
      <c r="O24" s="12"/>
      <c r="P24" s="15"/>
      <c r="Q24" s="8"/>
      <c r="R24" s="15"/>
      <c r="S24" s="15"/>
      <c r="T24" s="15"/>
      <c r="U24" s="15"/>
      <c r="V24" s="15"/>
      <c r="W24" s="15"/>
    </row>
    <row r="25" spans="1:17" s="6" customFormat="1" ht="15" customHeight="1">
      <c r="A25" s="52" t="s">
        <v>29</v>
      </c>
      <c r="B25" s="68">
        <f aca="true" t="shared" si="1" ref="B25:L25">SUM(B12:B24)</f>
        <v>5741.8562650799995</v>
      </c>
      <c r="C25" s="68">
        <f t="shared" si="1"/>
        <v>1053.847</v>
      </c>
      <c r="D25" s="68">
        <f t="shared" si="1"/>
        <v>8592.658000000001</v>
      </c>
      <c r="E25" s="68">
        <f t="shared" si="1"/>
        <v>4905.795844989997</v>
      </c>
      <c r="F25" s="68">
        <f t="shared" si="1"/>
        <v>3786.933234439996</v>
      </c>
      <c r="G25" s="68">
        <f t="shared" si="1"/>
        <v>2176.844612</v>
      </c>
      <c r="H25" s="68">
        <f t="shared" si="1"/>
        <v>2257.696254</v>
      </c>
      <c r="I25" s="68">
        <f t="shared" si="1"/>
        <v>1352.8519559999997</v>
      </c>
      <c r="J25" s="68">
        <f t="shared" si="1"/>
        <v>2829.8240284000003</v>
      </c>
      <c r="K25" s="68">
        <f t="shared" si="1"/>
        <v>1300.412118</v>
      </c>
      <c r="L25" s="68">
        <f t="shared" si="1"/>
        <v>3947.4573801100005</v>
      </c>
      <c r="M25" s="68">
        <f>SUM(B25:L25)</f>
        <v>37946.17669301999</v>
      </c>
      <c r="N25" s="20"/>
      <c r="O25" s="12"/>
      <c r="P25" s="19"/>
      <c r="Q25" s="8"/>
    </row>
    <row r="26" spans="1:13" ht="9" customHeight="1">
      <c r="A26" s="31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</row>
    <row r="27" spans="1:16" ht="15">
      <c r="A27" s="64"/>
      <c r="B27" s="64" t="str">
        <f>+Exp!B27</f>
        <v>Enero-marzo 2011</v>
      </c>
      <c r="C27" s="64"/>
      <c r="D27" s="65"/>
      <c r="E27" s="65"/>
      <c r="F27" s="65"/>
      <c r="G27" s="65"/>
      <c r="H27" s="65"/>
      <c r="I27" s="65"/>
      <c r="J27" s="65"/>
      <c r="K27" s="65"/>
      <c r="L27" s="84"/>
      <c r="M27" s="65"/>
      <c r="O27" s="25"/>
      <c r="P27" s="25"/>
    </row>
    <row r="28" spans="1:13" ht="9" customHeight="1">
      <c r="A28" s="66"/>
      <c r="B28" s="31"/>
      <c r="C28" s="31"/>
      <c r="D28" s="65"/>
      <c r="E28" s="65"/>
      <c r="F28" s="65"/>
      <c r="G28" s="65"/>
      <c r="H28" s="65"/>
      <c r="I28" s="65"/>
      <c r="J28" s="65"/>
      <c r="K28" s="65"/>
      <c r="L28" s="65"/>
      <c r="M28" s="31"/>
    </row>
    <row r="29" spans="1:25" s="5" customFormat="1" ht="14.25" customHeight="1">
      <c r="A29" s="44" t="s">
        <v>1</v>
      </c>
      <c r="B29" s="74"/>
      <c r="C29" s="74">
        <v>208.695</v>
      </c>
      <c r="D29" s="74">
        <v>3707.512</v>
      </c>
      <c r="E29" s="74">
        <v>1186.5770091799952</v>
      </c>
      <c r="F29" s="82">
        <v>349.83217422</v>
      </c>
      <c r="G29" s="74">
        <v>119.886343</v>
      </c>
      <c r="H29" s="74">
        <v>250.35088000000002</v>
      </c>
      <c r="I29" s="74">
        <v>346.19575199999997</v>
      </c>
      <c r="J29" s="74">
        <v>365.1146756</v>
      </c>
      <c r="K29" s="74">
        <v>496.382634</v>
      </c>
      <c r="L29" s="74">
        <v>238.01926924999987</v>
      </c>
      <c r="M29" s="74">
        <f>SUM(B29:L29)</f>
        <v>7268.565737249994</v>
      </c>
      <c r="O29" s="12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s="5" customFormat="1" ht="14.25" customHeight="1">
      <c r="A30" s="44" t="s">
        <v>2</v>
      </c>
      <c r="B30" s="74">
        <v>137.86666488</v>
      </c>
      <c r="C30" s="74"/>
      <c r="D30" s="74">
        <v>571.743</v>
      </c>
      <c r="E30" s="74">
        <v>26.398600530000024</v>
      </c>
      <c r="F30" s="82">
        <v>40.76751642000001</v>
      </c>
      <c r="G30" s="74">
        <v>2.234502</v>
      </c>
      <c r="H30" s="74">
        <v>16.604748999999998</v>
      </c>
      <c r="I30" s="74">
        <v>4.750782</v>
      </c>
      <c r="J30" s="74">
        <v>65.698048</v>
      </c>
      <c r="K30" s="74">
        <v>2.266381</v>
      </c>
      <c r="L30" s="74">
        <v>54.04720032</v>
      </c>
      <c r="M30" s="74">
        <f aca="true" t="shared" si="2" ref="M30:M41">SUM(B30:L30)</f>
        <v>922.3774441500001</v>
      </c>
      <c r="N30" s="2"/>
      <c r="O30" s="12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s="5" customFormat="1" ht="14.25" customHeight="1">
      <c r="A31" s="44" t="s">
        <v>3</v>
      </c>
      <c r="B31" s="74">
        <v>4699.31823463</v>
      </c>
      <c r="C31" s="74">
        <v>277.83</v>
      </c>
      <c r="D31" s="74"/>
      <c r="E31" s="74">
        <v>1468.531342939999</v>
      </c>
      <c r="F31" s="82">
        <v>644.420418680001</v>
      </c>
      <c r="G31" s="74">
        <v>223.113961</v>
      </c>
      <c r="H31" s="74">
        <v>1096.271044</v>
      </c>
      <c r="I31" s="74">
        <v>668.294978</v>
      </c>
      <c r="J31" s="74">
        <v>568.7707071</v>
      </c>
      <c r="K31" s="74">
        <v>610.743996</v>
      </c>
      <c r="L31" s="74">
        <v>654.9567785300001</v>
      </c>
      <c r="M31" s="74">
        <f t="shared" si="2"/>
        <v>10912.25146088</v>
      </c>
      <c r="N31"/>
      <c r="O31" s="12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s="5" customFormat="1" ht="14.25" customHeight="1">
      <c r="A32" s="44" t="s">
        <v>4</v>
      </c>
      <c r="B32" s="74">
        <v>242.72028412</v>
      </c>
      <c r="C32" s="74">
        <v>66.329</v>
      </c>
      <c r="D32" s="74">
        <v>1094.229</v>
      </c>
      <c r="E32" s="74"/>
      <c r="F32" s="82">
        <v>190.55353194999975</v>
      </c>
      <c r="G32" s="74">
        <v>137.429348</v>
      </c>
      <c r="H32" s="74">
        <v>560.21912</v>
      </c>
      <c r="I32" s="74">
        <v>35.900985999999996</v>
      </c>
      <c r="J32" s="74">
        <v>284.3411993</v>
      </c>
      <c r="K32" s="74">
        <v>34.451944000000005</v>
      </c>
      <c r="L32" s="74">
        <v>189.02386084</v>
      </c>
      <c r="M32" s="74">
        <f t="shared" si="2"/>
        <v>2835.1982742099995</v>
      </c>
      <c r="N32"/>
      <c r="O32" s="12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s="5" customFormat="1" ht="14.25" customHeight="1">
      <c r="A33" s="48" t="s">
        <v>5</v>
      </c>
      <c r="B33" s="74">
        <v>32.07273301</v>
      </c>
      <c r="C33" s="74">
        <v>44.308</v>
      </c>
      <c r="D33" s="74">
        <v>299.303</v>
      </c>
      <c r="E33" s="74">
        <v>497.44206646000015</v>
      </c>
      <c r="F33" s="82"/>
      <c r="G33" s="74">
        <v>554.833079</v>
      </c>
      <c r="H33" s="74">
        <v>191.631476</v>
      </c>
      <c r="I33" s="74">
        <v>3.1198580000000002</v>
      </c>
      <c r="J33" s="74">
        <v>297.6908042</v>
      </c>
      <c r="K33" s="74">
        <v>2.9550569999999996</v>
      </c>
      <c r="L33" s="74">
        <v>271.77407869</v>
      </c>
      <c r="M33" s="74">
        <f t="shared" si="2"/>
        <v>2195.13015236</v>
      </c>
      <c r="N33" s="2"/>
      <c r="O33" s="12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s="5" customFormat="1" ht="14.25" customHeight="1">
      <c r="A34" s="44" t="s">
        <v>7</v>
      </c>
      <c r="B34" s="74">
        <v>1.6290223899999998</v>
      </c>
      <c r="C34" s="74">
        <v>0.08</v>
      </c>
      <c r="D34" s="74">
        <v>10.598</v>
      </c>
      <c r="E34" s="74">
        <v>1.73951922</v>
      </c>
      <c r="F34" s="82">
        <v>1.0363722</v>
      </c>
      <c r="G34" s="74">
        <v>1.947</v>
      </c>
      <c r="H34" s="74">
        <v>2.6303389999999998</v>
      </c>
      <c r="I34" s="74">
        <v>0.344913</v>
      </c>
      <c r="J34" s="74">
        <v>0.1855327</v>
      </c>
      <c r="K34" s="74">
        <v>1.240167</v>
      </c>
      <c r="L34" s="74">
        <v>69.61963026000001</v>
      </c>
      <c r="M34" s="74">
        <f t="shared" si="2"/>
        <v>91.05049577000001</v>
      </c>
      <c r="N34" s="2"/>
      <c r="O34" s="12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s="5" customFormat="1" ht="14.25" customHeight="1">
      <c r="A35" s="44" t="s">
        <v>16</v>
      </c>
      <c r="B35" s="74">
        <v>49.82684798</v>
      </c>
      <c r="C35" s="74">
        <v>6.687</v>
      </c>
      <c r="D35" s="74">
        <v>22.558</v>
      </c>
      <c r="E35" s="74">
        <v>295.61401849999976</v>
      </c>
      <c r="F35" s="82">
        <v>239.56550785999983</v>
      </c>
      <c r="G35" s="74"/>
      <c r="H35" s="74">
        <v>15.719535</v>
      </c>
      <c r="I35" s="74">
        <v>0.704591</v>
      </c>
      <c r="J35" s="74">
        <v>500.5960173</v>
      </c>
      <c r="K35" s="74">
        <v>3.706763</v>
      </c>
      <c r="L35" s="74">
        <v>143.44035360000004</v>
      </c>
      <c r="M35" s="74">
        <f t="shared" si="2"/>
        <v>1278.4186342399994</v>
      </c>
      <c r="N35"/>
      <c r="O35" s="12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s="5" customFormat="1" ht="14.25" customHeight="1">
      <c r="A36" s="44" t="s">
        <v>8</v>
      </c>
      <c r="B36" s="74">
        <v>689.77479149</v>
      </c>
      <c r="C36" s="74">
        <v>42.168</v>
      </c>
      <c r="D36" s="74">
        <v>1073.572</v>
      </c>
      <c r="E36" s="74">
        <v>442.78581305999916</v>
      </c>
      <c r="F36" s="82">
        <v>1162.4348199500014</v>
      </c>
      <c r="G36" s="74">
        <v>180.356463</v>
      </c>
      <c r="H36" s="74"/>
      <c r="I36" s="74">
        <v>39.870132</v>
      </c>
      <c r="J36" s="74">
        <v>303.75983060000004</v>
      </c>
      <c r="K36" s="74">
        <v>46.940718000000004</v>
      </c>
      <c r="L36" s="74">
        <v>319.58509951999997</v>
      </c>
      <c r="M36" s="74">
        <f t="shared" si="2"/>
        <v>4301.24766762</v>
      </c>
      <c r="N36"/>
      <c r="O36" s="12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s="5" customFormat="1" ht="14.25" customHeight="1">
      <c r="A37" s="83" t="s">
        <v>66</v>
      </c>
      <c r="B37" s="74">
        <v>1.6173925200000001</v>
      </c>
      <c r="C37" s="74">
        <v>0.611</v>
      </c>
      <c r="D37" s="74">
        <v>6.036</v>
      </c>
      <c r="E37" s="74">
        <v>6.158</v>
      </c>
      <c r="F37" s="82">
        <v>57.75516120999998</v>
      </c>
      <c r="G37" s="74">
        <v>651.759</v>
      </c>
      <c r="H37" s="74">
        <v>8.008</v>
      </c>
      <c r="I37" s="74">
        <v>2.908</v>
      </c>
      <c r="J37" s="74">
        <v>39.258263400000004</v>
      </c>
      <c r="K37" s="74">
        <v>1.007394</v>
      </c>
      <c r="L37" s="74">
        <v>150.89097503000008</v>
      </c>
      <c r="M37" s="74">
        <f t="shared" si="2"/>
        <v>926.0091861600001</v>
      </c>
      <c r="N37"/>
      <c r="O37" s="12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s="5" customFormat="1" ht="14.25" customHeight="1">
      <c r="A38" s="44" t="s">
        <v>9</v>
      </c>
      <c r="B38" s="74">
        <v>123.69501942999999</v>
      </c>
      <c r="C38" s="74">
        <v>8.926</v>
      </c>
      <c r="D38" s="74">
        <v>143.343</v>
      </c>
      <c r="E38" s="74">
        <v>181.80811091999982</v>
      </c>
      <c r="F38" s="82">
        <v>16.932646449999996</v>
      </c>
      <c r="G38" s="74">
        <v>1.955</v>
      </c>
      <c r="H38" s="74">
        <v>2.755232</v>
      </c>
      <c r="I38" s="74"/>
      <c r="J38" s="74">
        <v>70.02689790000001</v>
      </c>
      <c r="K38" s="74">
        <v>20.098694</v>
      </c>
      <c r="L38" s="74">
        <v>8.75559528</v>
      </c>
      <c r="M38" s="74">
        <f t="shared" si="2"/>
        <v>578.2961959799998</v>
      </c>
      <c r="N38" s="2"/>
      <c r="O38" s="12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s="5" customFormat="1" ht="14.25" customHeight="1">
      <c r="A39" s="44" t="s">
        <v>10</v>
      </c>
      <c r="B39" s="74">
        <v>32.63560243</v>
      </c>
      <c r="C39" s="74">
        <v>107.27</v>
      </c>
      <c r="D39" s="74">
        <v>297.263</v>
      </c>
      <c r="E39" s="74">
        <v>480.0633481400003</v>
      </c>
      <c r="F39" s="82">
        <v>250.83860089999993</v>
      </c>
      <c r="G39" s="74">
        <v>253.92141399999997</v>
      </c>
      <c r="H39" s="74">
        <v>114.26677000000001</v>
      </c>
      <c r="I39" s="74">
        <v>1.6528209999999999</v>
      </c>
      <c r="J39" s="74"/>
      <c r="K39" s="74">
        <v>6.499897</v>
      </c>
      <c r="L39" s="74">
        <v>124.28621683</v>
      </c>
      <c r="M39" s="74">
        <f t="shared" si="2"/>
        <v>1668.6976702999998</v>
      </c>
      <c r="N39"/>
      <c r="O39" s="12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s="5" customFormat="1" ht="14.25" customHeight="1">
      <c r="A40" s="44" t="s">
        <v>11</v>
      </c>
      <c r="B40" s="74">
        <v>125.83005397999999</v>
      </c>
      <c r="C40" s="74">
        <v>5.838</v>
      </c>
      <c r="D40" s="74">
        <v>451.173</v>
      </c>
      <c r="E40" s="74">
        <v>36.05885491000004</v>
      </c>
      <c r="F40" s="82">
        <v>14.794310329999997</v>
      </c>
      <c r="G40" s="74">
        <v>13.421</v>
      </c>
      <c r="H40" s="74">
        <v>65.189069</v>
      </c>
      <c r="I40" s="74">
        <v>49.408038</v>
      </c>
      <c r="J40" s="74">
        <v>25.6237362</v>
      </c>
      <c r="K40" s="74"/>
      <c r="L40" s="74">
        <v>60.40538345999999</v>
      </c>
      <c r="M40" s="74">
        <f t="shared" si="2"/>
        <v>847.7414458800001</v>
      </c>
      <c r="N40"/>
      <c r="O40" s="12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s="5" customFormat="1" ht="14.25" customHeight="1">
      <c r="A41" s="44" t="s">
        <v>12</v>
      </c>
      <c r="B41" s="74">
        <v>3.23067636</v>
      </c>
      <c r="C41" s="74">
        <v>116.026</v>
      </c>
      <c r="D41" s="74">
        <v>275.333</v>
      </c>
      <c r="E41" s="74">
        <v>45.10352279999998</v>
      </c>
      <c r="F41" s="82">
        <v>166.88637597</v>
      </c>
      <c r="G41" s="74">
        <v>108.235547</v>
      </c>
      <c r="H41" s="74">
        <v>119.726667</v>
      </c>
      <c r="I41" s="74">
        <v>65.319523</v>
      </c>
      <c r="J41" s="74">
        <v>26.749305800000002</v>
      </c>
      <c r="K41" s="74">
        <v>189.323014</v>
      </c>
      <c r="L41" s="74"/>
      <c r="M41" s="74">
        <f t="shared" si="2"/>
        <v>1115.93363193</v>
      </c>
      <c r="N41" s="2"/>
      <c r="O41" s="12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16" s="7" customFormat="1" ht="15" customHeight="1">
      <c r="A42" s="52" t="s">
        <v>29</v>
      </c>
      <c r="B42" s="68">
        <f aca="true" t="shared" si="3" ref="B42:J42">SUM(B29:B41)</f>
        <v>6140.217323219999</v>
      </c>
      <c r="C42" s="68">
        <f t="shared" si="3"/>
        <v>884.7679999999999</v>
      </c>
      <c r="D42" s="68">
        <f t="shared" si="3"/>
        <v>7952.663</v>
      </c>
      <c r="E42" s="68">
        <f>SUM(E29:E41)</f>
        <v>4668.280206659994</v>
      </c>
      <c r="F42" s="68">
        <f t="shared" si="3"/>
        <v>3135.817436140002</v>
      </c>
      <c r="G42" s="68">
        <f t="shared" si="3"/>
        <v>2249.092657</v>
      </c>
      <c r="H42" s="68">
        <f t="shared" si="3"/>
        <v>2443.372881</v>
      </c>
      <c r="I42" s="68">
        <f t="shared" si="3"/>
        <v>1218.470374</v>
      </c>
      <c r="J42" s="68">
        <f t="shared" si="3"/>
        <v>2547.8150181000005</v>
      </c>
      <c r="K42" s="68">
        <f>SUM(K29:K41)</f>
        <v>1415.6166589999998</v>
      </c>
      <c r="L42" s="68">
        <f>SUM(L29:L41)</f>
        <v>2284.8044416099992</v>
      </c>
      <c r="M42" s="68">
        <f>SUM(B42:L42)</f>
        <v>34940.91799673</v>
      </c>
      <c r="N42" s="10"/>
      <c r="O42" s="12"/>
      <c r="P42" s="19"/>
    </row>
    <row r="43" spans="1:13" ht="9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4" spans="1:16" ht="15">
      <c r="A44" s="64"/>
      <c r="B44" s="64" t="str">
        <f>+Exp!B44</f>
        <v>Crecimiento 2012/2011</v>
      </c>
      <c r="C44" s="64"/>
      <c r="D44" s="65"/>
      <c r="E44" s="65"/>
      <c r="F44" s="65"/>
      <c r="G44" s="65"/>
      <c r="H44" s="65"/>
      <c r="I44" s="65"/>
      <c r="J44" s="65"/>
      <c r="K44" s="65"/>
      <c r="L44" s="84"/>
      <c r="M44" s="65"/>
      <c r="O44" s="25"/>
      <c r="P44" s="25"/>
    </row>
    <row r="45" spans="1:13" ht="9" customHeight="1">
      <c r="A45" s="66"/>
      <c r="B45" s="31"/>
      <c r="C45" s="31"/>
      <c r="D45" s="65"/>
      <c r="E45" s="65"/>
      <c r="F45" s="65"/>
      <c r="G45" s="65"/>
      <c r="H45" s="65"/>
      <c r="I45" s="65"/>
      <c r="J45" s="65"/>
      <c r="K45" s="65"/>
      <c r="L45" s="65"/>
      <c r="M45" s="31"/>
    </row>
    <row r="46" spans="1:14" s="5" customFormat="1" ht="14.25" customHeight="1">
      <c r="A46" s="44" t="s">
        <v>1</v>
      </c>
      <c r="B46" s="69"/>
      <c r="C46" s="69">
        <f aca="true" t="shared" si="4" ref="C46:M46">+(C12/C29-1)*100</f>
        <v>14.156544239200763</v>
      </c>
      <c r="D46" s="69">
        <f t="shared" si="4"/>
        <v>-3.097791726635013</v>
      </c>
      <c r="E46" s="69">
        <f t="shared" si="4"/>
        <v>5.954658635163779</v>
      </c>
      <c r="F46" s="69">
        <f t="shared" si="4"/>
        <v>67.06507876329763</v>
      </c>
      <c r="G46" s="69">
        <f t="shared" si="4"/>
        <v>101.07754308595433</v>
      </c>
      <c r="H46" s="69">
        <f t="shared" si="4"/>
        <v>-10.569658073500687</v>
      </c>
      <c r="I46" s="69">
        <f aca="true" t="shared" si="5" ref="I46:I54">+(I12/I29-1)*100</f>
        <v>61.05898087391899</v>
      </c>
      <c r="J46" s="69">
        <f t="shared" si="4"/>
        <v>13.203342188527479</v>
      </c>
      <c r="K46" s="69">
        <f t="shared" si="4"/>
        <v>-18.92811806143886</v>
      </c>
      <c r="L46" s="69">
        <f aca="true" t="shared" si="6" ref="L46:L57">+(L12/L29-1)*100</f>
        <v>99.89716226725211</v>
      </c>
      <c r="M46" s="69">
        <f t="shared" si="4"/>
        <v>9.87940867714694</v>
      </c>
      <c r="N46" s="15"/>
    </row>
    <row r="47" spans="1:14" s="5" customFormat="1" ht="14.25" customHeight="1">
      <c r="A47" s="44" t="s">
        <v>2</v>
      </c>
      <c r="B47" s="69">
        <f aca="true" t="shared" si="7" ref="B47:B59">+(B13/B30-1)*100</f>
        <v>120.93468636172608</v>
      </c>
      <c r="C47" s="69"/>
      <c r="D47" s="69">
        <f>+(D13/D30-1)*100</f>
        <v>25.270270033913846</v>
      </c>
      <c r="E47" s="69">
        <f>+(E13/E30-1)*100</f>
        <v>13.106539439725262</v>
      </c>
      <c r="F47" s="69">
        <f>+(F13/F30-1)*100</f>
        <v>-10.044277036192339</v>
      </c>
      <c r="G47" s="69">
        <f>+(G13/G30-1)*100</f>
        <v>-19.752007382405555</v>
      </c>
      <c r="H47" s="69">
        <f>+(H13/H30-1)*100</f>
        <v>-3.847525789158257</v>
      </c>
      <c r="I47" s="69">
        <f t="shared" si="5"/>
        <v>25.45248340167998</v>
      </c>
      <c r="J47" s="69">
        <f aca="true" t="shared" si="8" ref="J47:K55">+(J13/J30-1)*100</f>
        <v>20.437397165894478</v>
      </c>
      <c r="K47" s="69">
        <f t="shared" si="8"/>
        <v>-41.44815015657121</v>
      </c>
      <c r="L47" s="69">
        <f t="shared" si="6"/>
        <v>29.615261466331553</v>
      </c>
      <c r="M47" s="69">
        <f aca="true" t="shared" si="9" ref="M47:M59">+(M13/M30-1)*100</f>
        <v>36.77426636040322</v>
      </c>
      <c r="N47" s="15"/>
    </row>
    <row r="48" spans="1:15" s="5" customFormat="1" ht="14.25" customHeight="1">
      <c r="A48" s="44" t="s">
        <v>3</v>
      </c>
      <c r="B48" s="69">
        <f t="shared" si="7"/>
        <v>-10.216628644171866</v>
      </c>
      <c r="C48" s="69">
        <f aca="true" t="shared" si="10" ref="C48:C59">+(C14/C31-1)*100</f>
        <v>29.965446496058767</v>
      </c>
      <c r="D48" s="69"/>
      <c r="E48" s="69">
        <f>+(E14/E31-1)*100</f>
        <v>-11.892425383333139</v>
      </c>
      <c r="F48" s="69">
        <f>+(F14/F31-1)*100</f>
        <v>7.070999003000944</v>
      </c>
      <c r="G48" s="69">
        <f>+(G14/G31-1)*100</f>
        <v>23.577353368756704</v>
      </c>
      <c r="H48" s="69">
        <f>+(H14/H31-1)*100</f>
        <v>0.3166482430598583</v>
      </c>
      <c r="I48" s="69">
        <f t="shared" si="5"/>
        <v>-13.368179462812012</v>
      </c>
      <c r="J48" s="69">
        <f t="shared" si="8"/>
        <v>8.520943131390734</v>
      </c>
      <c r="K48" s="69">
        <f t="shared" si="8"/>
        <v>-10.459941549716046</v>
      </c>
      <c r="L48" s="69">
        <f t="shared" si="6"/>
        <v>63.58467102740653</v>
      </c>
      <c r="M48" s="69">
        <f t="shared" si="9"/>
        <v>-1.4494335263169122</v>
      </c>
      <c r="N48" s="15"/>
      <c r="O48" s="15"/>
    </row>
    <row r="49" spans="1:13" s="5" customFormat="1" ht="14.25" customHeight="1">
      <c r="A49" s="44" t="s">
        <v>4</v>
      </c>
      <c r="B49" s="69">
        <f t="shared" si="7"/>
        <v>-0.5894914160913811</v>
      </c>
      <c r="C49" s="69">
        <f t="shared" si="10"/>
        <v>12.472674094287584</v>
      </c>
      <c r="D49" s="69">
        <f aca="true" t="shared" si="11" ref="D49:D59">+(D15/D32-1)*100</f>
        <v>-8.010480438738144</v>
      </c>
      <c r="E49" s="69"/>
      <c r="F49" s="69">
        <f>+(F15/F32-1)*100</f>
        <v>16.8842712442834</v>
      </c>
      <c r="G49" s="69">
        <f>+(G15/G32-1)*100</f>
        <v>7.351832885069065</v>
      </c>
      <c r="H49" s="69">
        <f>+(H15/H32-1)*100</f>
        <v>-29.206182395202784</v>
      </c>
      <c r="I49" s="69">
        <f t="shared" si="5"/>
        <v>-10.736576984264424</v>
      </c>
      <c r="J49" s="69">
        <f t="shared" si="8"/>
        <v>9.039331044278963</v>
      </c>
      <c r="K49" s="69">
        <f t="shared" si="8"/>
        <v>5.323946306193905</v>
      </c>
      <c r="L49" s="69">
        <f t="shared" si="6"/>
        <v>-35.92921234821604</v>
      </c>
      <c r="M49" s="69">
        <f t="shared" si="9"/>
        <v>-8.690216142243267</v>
      </c>
    </row>
    <row r="50" spans="1:15" s="5" customFormat="1" ht="14.25" customHeight="1">
      <c r="A50" s="48" t="s">
        <v>5</v>
      </c>
      <c r="B50" s="69">
        <f t="shared" si="7"/>
        <v>62.706726906401556</v>
      </c>
      <c r="C50" s="69">
        <f t="shared" si="10"/>
        <v>-10.864855105172877</v>
      </c>
      <c r="D50" s="69">
        <f t="shared" si="11"/>
        <v>8.320665011710538</v>
      </c>
      <c r="E50" s="69">
        <f aca="true" t="shared" si="12" ref="E50:E59">+(E16/E33-1)*100</f>
        <v>12.707757839993917</v>
      </c>
      <c r="F50" s="69"/>
      <c r="G50" s="69">
        <f>+(G16/G33-1)*100</f>
        <v>2.9792080944041954</v>
      </c>
      <c r="H50" s="69">
        <f>+(H16/H33-1)*100</f>
        <v>6.7009795405427175</v>
      </c>
      <c r="I50" s="69">
        <f t="shared" si="5"/>
        <v>47.18961568122653</v>
      </c>
      <c r="J50" s="69">
        <f t="shared" si="8"/>
        <v>30.89316485510709</v>
      </c>
      <c r="K50" s="69">
        <f t="shared" si="8"/>
        <v>842.6463516608986</v>
      </c>
      <c r="L50" s="69">
        <f t="shared" si="6"/>
        <v>60.59437713625462</v>
      </c>
      <c r="M50" s="69">
        <f t="shared" si="9"/>
        <v>18.942164406650953</v>
      </c>
      <c r="O50" s="85"/>
    </row>
    <row r="51" spans="1:13" s="5" customFormat="1" ht="14.25" customHeight="1">
      <c r="A51" s="44" t="s">
        <v>7</v>
      </c>
      <c r="B51" s="69">
        <f t="shared" si="7"/>
        <v>48.876156944656834</v>
      </c>
      <c r="C51" s="69">
        <f t="shared" si="10"/>
        <v>1530</v>
      </c>
      <c r="D51" s="69">
        <f t="shared" si="11"/>
        <v>102.10417059822605</v>
      </c>
      <c r="E51" s="69">
        <f t="shared" si="12"/>
        <v>-8.262973949779074</v>
      </c>
      <c r="F51" s="69">
        <f aca="true" t="shared" si="13" ref="F51:F59">+(F17/F34-1)*100</f>
        <v>1154.4182620876938</v>
      </c>
      <c r="G51" s="69">
        <f>+(G17/G34-1)*100</f>
        <v>-38.1612737544941</v>
      </c>
      <c r="H51" s="69">
        <f>+(H17/H34-1)*100</f>
        <v>58.30290316191187</v>
      </c>
      <c r="I51" s="69">
        <f t="shared" si="5"/>
        <v>-40.995555400927195</v>
      </c>
      <c r="J51" s="69">
        <f t="shared" si="8"/>
        <v>143.71401914595108</v>
      </c>
      <c r="K51" s="69">
        <f t="shared" si="8"/>
        <v>-96.17148335667697</v>
      </c>
      <c r="L51" s="69">
        <f t="shared" si="6"/>
        <v>59.531523472931426</v>
      </c>
      <c r="M51" s="69">
        <f t="shared" si="9"/>
        <v>72.30084573761346</v>
      </c>
    </row>
    <row r="52" spans="1:13" s="5" customFormat="1" ht="14.25" customHeight="1">
      <c r="A52" s="44" t="s">
        <v>16</v>
      </c>
      <c r="B52" s="69">
        <f t="shared" si="7"/>
        <v>15.967998965524766</v>
      </c>
      <c r="C52" s="69">
        <f t="shared" si="10"/>
        <v>12.397188574846707</v>
      </c>
      <c r="D52" s="69">
        <f t="shared" si="11"/>
        <v>123.05612199663089</v>
      </c>
      <c r="E52" s="69">
        <f t="shared" si="12"/>
        <v>70.02992164595202</v>
      </c>
      <c r="F52" s="69">
        <f t="shared" si="13"/>
        <v>5.071784030404336</v>
      </c>
      <c r="G52" s="69"/>
      <c r="H52" s="69">
        <f>+(H18/H35-1)*100</f>
        <v>46.49319461421726</v>
      </c>
      <c r="I52" s="69">
        <f t="shared" si="5"/>
        <v>-28.89264835911898</v>
      </c>
      <c r="J52" s="69">
        <f t="shared" si="8"/>
        <v>-1.7509733591722032</v>
      </c>
      <c r="K52" s="69">
        <f t="shared" si="8"/>
        <v>49.640238666459126</v>
      </c>
      <c r="L52" s="69">
        <f t="shared" si="6"/>
        <v>23.78135085690416</v>
      </c>
      <c r="M52" s="69">
        <f t="shared" si="9"/>
        <v>22.684634701245887</v>
      </c>
    </row>
    <row r="53" spans="1:13" s="5" customFormat="1" ht="14.25" customHeight="1">
      <c r="A53" s="44" t="s">
        <v>8</v>
      </c>
      <c r="B53" s="69">
        <f t="shared" si="7"/>
        <v>-14.825900344820386</v>
      </c>
      <c r="C53" s="69">
        <f t="shared" si="10"/>
        <v>9.73961297666477</v>
      </c>
      <c r="D53" s="69">
        <f t="shared" si="11"/>
        <v>53.18488187098771</v>
      </c>
      <c r="E53" s="69">
        <f t="shared" si="12"/>
        <v>16.895617330870415</v>
      </c>
      <c r="F53" s="69">
        <f t="shared" si="13"/>
        <v>33.10342279892713</v>
      </c>
      <c r="G53" s="69">
        <f aca="true" t="shared" si="14" ref="G53:H59">+(G19/G36-1)*100</f>
        <v>22.482855521512413</v>
      </c>
      <c r="H53" s="69"/>
      <c r="I53" s="69">
        <f t="shared" si="5"/>
        <v>-35.52442464950957</v>
      </c>
      <c r="J53" s="69">
        <f t="shared" si="8"/>
        <v>15.959205403902388</v>
      </c>
      <c r="K53" s="69">
        <f t="shared" si="8"/>
        <v>30.701415772975583</v>
      </c>
      <c r="L53" s="69">
        <f t="shared" si="6"/>
        <v>42.36465641963607</v>
      </c>
      <c r="M53" s="69">
        <f t="shared" si="9"/>
        <v>26.901559121571218</v>
      </c>
    </row>
    <row r="54" spans="1:13" s="5" customFormat="1" ht="14.25" customHeight="1">
      <c r="A54" s="83" t="s">
        <v>66</v>
      </c>
      <c r="B54" s="69">
        <f t="shared" si="7"/>
        <v>-93.22072232657537</v>
      </c>
      <c r="C54" s="69">
        <f t="shared" si="10"/>
        <v>7.528641571194772</v>
      </c>
      <c r="D54" s="69">
        <f t="shared" si="11"/>
        <v>-51.20941020543406</v>
      </c>
      <c r="E54" s="69">
        <f t="shared" si="12"/>
        <v>187.43098408574207</v>
      </c>
      <c r="F54" s="69">
        <f t="shared" si="13"/>
        <v>-68.52377261332555</v>
      </c>
      <c r="G54" s="69">
        <f t="shared" si="14"/>
        <v>-52.658114425730986</v>
      </c>
      <c r="H54" s="69">
        <f t="shared" si="14"/>
        <v>613.374125874126</v>
      </c>
      <c r="I54" s="69">
        <f t="shared" si="5"/>
        <v>-72.93672627235213</v>
      </c>
      <c r="J54" s="69">
        <f t="shared" si="8"/>
        <v>-95.42360169706335</v>
      </c>
      <c r="K54" s="69">
        <f t="shared" si="8"/>
        <v>-40.96460769073471</v>
      </c>
      <c r="L54" s="69">
        <f t="shared" si="6"/>
        <v>173.17017069977098</v>
      </c>
      <c r="M54" s="69">
        <f t="shared" si="9"/>
        <v>-11.3788207260607</v>
      </c>
    </row>
    <row r="55" spans="1:13" s="5" customFormat="1" ht="14.25" customHeight="1">
      <c r="A55" s="44" t="s">
        <v>9</v>
      </c>
      <c r="B55" s="69">
        <f t="shared" si="7"/>
        <v>-12.197829944590843</v>
      </c>
      <c r="C55" s="69">
        <f t="shared" si="10"/>
        <v>29.587721263723953</v>
      </c>
      <c r="D55" s="69">
        <f t="shared" si="11"/>
        <v>39.33781210104434</v>
      </c>
      <c r="E55" s="69">
        <f t="shared" si="12"/>
        <v>-72.4323838103933</v>
      </c>
      <c r="F55" s="69">
        <f t="shared" si="13"/>
        <v>26.592908694435092</v>
      </c>
      <c r="G55" s="69">
        <f t="shared" si="14"/>
        <v>89.769820971867</v>
      </c>
      <c r="H55" s="69">
        <f>+(H21/H38-1)*100</f>
        <v>48.924264816901065</v>
      </c>
      <c r="I55" s="69"/>
      <c r="J55" s="69">
        <f t="shared" si="8"/>
        <v>-9.416977901001678</v>
      </c>
      <c r="K55" s="69">
        <f t="shared" si="8"/>
        <v>-14.322114660783425</v>
      </c>
      <c r="L55" s="69">
        <f t="shared" si="6"/>
        <v>12.823791690837494</v>
      </c>
      <c r="M55" s="69">
        <f t="shared" si="9"/>
        <v>-15.302084541648997</v>
      </c>
    </row>
    <row r="56" spans="1:13" s="5" customFormat="1" ht="14.25" customHeight="1">
      <c r="A56" s="44" t="s">
        <v>10</v>
      </c>
      <c r="B56" s="69">
        <f t="shared" si="7"/>
        <v>14.141538646020368</v>
      </c>
      <c r="C56" s="69">
        <f t="shared" si="10"/>
        <v>19.695161741400202</v>
      </c>
      <c r="D56" s="69">
        <f t="shared" si="11"/>
        <v>-4.362130503964501</v>
      </c>
      <c r="E56" s="69">
        <f t="shared" si="12"/>
        <v>20.57467293487154</v>
      </c>
      <c r="F56" s="69">
        <f t="shared" si="13"/>
        <v>-8.199501203644166</v>
      </c>
      <c r="G56" s="69">
        <f t="shared" si="14"/>
        <v>7.530963103411192</v>
      </c>
      <c r="H56" s="69">
        <f>+(H22/H39-1)*100</f>
        <v>-9.549566334989601</v>
      </c>
      <c r="I56" s="69">
        <f>+(I22/I39-1)*100</f>
        <v>127.11830258691053</v>
      </c>
      <c r="J56" s="69"/>
      <c r="K56" s="69">
        <f>+(K22/K39-1)*100</f>
        <v>-12.802464408282166</v>
      </c>
      <c r="L56" s="69">
        <f t="shared" si="6"/>
        <v>288.37025705773107</v>
      </c>
      <c r="M56" s="69">
        <f t="shared" si="9"/>
        <v>27.498285346530405</v>
      </c>
    </row>
    <row r="57" spans="1:13" s="5" customFormat="1" ht="14.25" customHeight="1">
      <c r="A57" s="44" t="s">
        <v>11</v>
      </c>
      <c r="B57" s="69">
        <f t="shared" si="7"/>
        <v>-2.576616489821504</v>
      </c>
      <c r="C57" s="69">
        <f t="shared" si="10"/>
        <v>13.480644056183632</v>
      </c>
      <c r="D57" s="69">
        <f t="shared" si="11"/>
        <v>-6.216905710226451</v>
      </c>
      <c r="E57" s="69">
        <f t="shared" si="12"/>
        <v>30.257289554067857</v>
      </c>
      <c r="F57" s="69">
        <f t="shared" si="13"/>
        <v>53.56497655676795</v>
      </c>
      <c r="G57" s="69">
        <f t="shared" si="14"/>
        <v>104.28433052678639</v>
      </c>
      <c r="H57" s="69">
        <f>+(H23/H40-1)*100</f>
        <v>3.35505481754923</v>
      </c>
      <c r="I57" s="69">
        <f>+(I23/I40-1)*100</f>
        <v>-22.246449049444127</v>
      </c>
      <c r="J57" s="69">
        <f>+(J23/J40-1)*100</f>
        <v>51.549373974588455</v>
      </c>
      <c r="K57" s="69"/>
      <c r="L57" s="69">
        <f t="shared" si="6"/>
        <v>105.75354332830523</v>
      </c>
      <c r="M57" s="69">
        <f t="shared" si="9"/>
        <v>8.32944377005196</v>
      </c>
    </row>
    <row r="58" spans="1:13" s="5" customFormat="1" ht="14.25" customHeight="1">
      <c r="A58" s="44" t="s">
        <v>12</v>
      </c>
      <c r="B58" s="69">
        <f t="shared" si="7"/>
        <v>157.14585072210699</v>
      </c>
      <c r="C58" s="69">
        <f t="shared" si="10"/>
        <v>19.014703600917038</v>
      </c>
      <c r="D58" s="69">
        <f t="shared" si="11"/>
        <v>18.622903901820685</v>
      </c>
      <c r="E58" s="69">
        <f t="shared" si="12"/>
        <v>7.998206095777527</v>
      </c>
      <c r="F58" s="69">
        <f t="shared" si="13"/>
        <v>-10.994971886320148</v>
      </c>
      <c r="G58" s="69">
        <f t="shared" si="14"/>
        <v>-3.4170308207524425</v>
      </c>
      <c r="H58" s="69">
        <f>+(H24/H41-1)*100</f>
        <v>-51.66319129221228</v>
      </c>
      <c r="I58" s="69">
        <f>+(I24/I41-1)*100</f>
        <v>59.752513808161154</v>
      </c>
      <c r="J58" s="69">
        <f>+(J24/J41-1)*100</f>
        <v>168.63846799343852</v>
      </c>
      <c r="K58" s="69">
        <f>+(K24/K41-1)*100</f>
        <v>3.1184064077915075</v>
      </c>
      <c r="L58" s="69"/>
      <c r="M58" s="69">
        <f t="shared" si="9"/>
        <v>7.900354682161792</v>
      </c>
    </row>
    <row r="59" spans="1:13" s="7" customFormat="1" ht="15" customHeight="1">
      <c r="A59" s="52" t="s">
        <v>29</v>
      </c>
      <c r="B59" s="70">
        <f t="shared" si="7"/>
        <v>-6.487735485086943</v>
      </c>
      <c r="C59" s="70">
        <f t="shared" si="10"/>
        <v>19.109981373648232</v>
      </c>
      <c r="D59" s="70">
        <f t="shared" si="11"/>
        <v>8.047555894170323</v>
      </c>
      <c r="E59" s="70">
        <f t="shared" si="12"/>
        <v>5.087861649588898</v>
      </c>
      <c r="F59" s="70">
        <f t="shared" si="13"/>
        <v>20.763829896343623</v>
      </c>
      <c r="G59" s="70">
        <f t="shared" si="14"/>
        <v>-3.2123196336592885</v>
      </c>
      <c r="H59" s="70">
        <f>+(H25/H42-1)*100</f>
        <v>-7.599193248146719</v>
      </c>
      <c r="I59" s="70">
        <f>+(I25/I42-1)*100</f>
        <v>11.028711478544317</v>
      </c>
      <c r="J59" s="70">
        <f>+(J25/J42-1)*100</f>
        <v>11.068661119295232</v>
      </c>
      <c r="K59" s="70">
        <f>+(K25/K42-1)*100</f>
        <v>-8.138117071989036</v>
      </c>
      <c r="L59" s="70">
        <f>+(L25/L42-1)*100</f>
        <v>72.77003266539539</v>
      </c>
      <c r="M59" s="70">
        <f t="shared" si="9"/>
        <v>8.600972351588588</v>
      </c>
    </row>
    <row r="60" spans="1:13" ht="9" customHeight="1" thickBot="1">
      <c r="A60" s="60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</row>
    <row r="61" spans="1:13" ht="2.25" customHeight="1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 s="12" customFormat="1" ht="12">
      <c r="A62" s="57" t="s">
        <v>42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1:13" s="12" customFormat="1" ht="12">
      <c r="A63" s="57" t="s">
        <v>52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</sheetData>
  <sheetProtection/>
  <printOptions/>
  <pageMargins left="0.7874015748031497" right="0.7874015748031497" top="0.7874015748031497" bottom="0.7874015748031497" header="0" footer="0"/>
  <pageSetup fitToHeight="2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="75" zoomScaleNormal="75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M74" sqref="M74"/>
    </sheetView>
  </sheetViews>
  <sheetFormatPr defaultColWidth="11.421875" defaultRowHeight="12.75"/>
  <cols>
    <col min="1" max="1" width="11.8515625" style="0" customWidth="1"/>
    <col min="2" max="15" width="8.7109375" style="0" customWidth="1"/>
  </cols>
  <sheetData>
    <row r="1" spans="1:15" ht="15">
      <c r="A1" s="30" t="s">
        <v>61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2.75">
      <c r="A2" s="32" t="s">
        <v>70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2.75">
      <c r="A3" s="32" t="s">
        <v>44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2.75">
      <c r="A4" s="33" t="s">
        <v>65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12.75">
      <c r="A5" s="33" t="s">
        <v>57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7.5" customHeight="1" thickBot="1">
      <c r="A6" s="34"/>
      <c r="B6" s="34"/>
      <c r="C6" s="34"/>
      <c r="D6" s="34"/>
      <c r="E6" s="34"/>
      <c r="F6" s="34"/>
      <c r="G6" s="34"/>
      <c r="H6" s="34"/>
      <c r="I6" s="34"/>
      <c r="J6" s="60"/>
      <c r="K6" s="34"/>
      <c r="L6" s="34"/>
      <c r="M6" s="34"/>
      <c r="N6" s="34"/>
      <c r="O6" s="34"/>
    </row>
    <row r="7" spans="1:15" ht="15" customHeight="1" thickBot="1">
      <c r="A7" s="35" t="s">
        <v>45</v>
      </c>
      <c r="B7" s="36" t="s">
        <v>46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ht="15" customHeight="1" thickBot="1">
      <c r="A8" s="37" t="s">
        <v>47</v>
      </c>
      <c r="B8" s="38" t="s">
        <v>30</v>
      </c>
      <c r="C8" s="36" t="s">
        <v>31</v>
      </c>
      <c r="D8" s="38" t="s">
        <v>32</v>
      </c>
      <c r="E8" s="39" t="s">
        <v>33</v>
      </c>
      <c r="F8" s="36" t="s">
        <v>40</v>
      </c>
      <c r="G8" s="36" t="s">
        <v>53</v>
      </c>
      <c r="H8" s="36" t="s">
        <v>34</v>
      </c>
      <c r="I8" s="62" t="s">
        <v>35</v>
      </c>
      <c r="J8" s="36" t="s">
        <v>67</v>
      </c>
      <c r="K8" s="38" t="s">
        <v>68</v>
      </c>
      <c r="L8" s="36" t="s">
        <v>37</v>
      </c>
      <c r="M8" s="38" t="s">
        <v>38</v>
      </c>
      <c r="N8" s="36" t="s">
        <v>54</v>
      </c>
      <c r="O8" s="36" t="s">
        <v>18</v>
      </c>
    </row>
    <row r="9" spans="1:15" s="17" customFormat="1" ht="9.75" customHeight="1">
      <c r="A9" s="40"/>
      <c r="B9" s="41"/>
      <c r="C9" s="41"/>
      <c r="D9" s="40"/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</row>
    <row r="10" spans="1:15" s="17" customFormat="1" ht="12.75">
      <c r="A10" s="40"/>
      <c r="B10" s="43" t="s">
        <v>71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2"/>
    </row>
    <row r="11" spans="1:15" s="1" customFormat="1" ht="14.25">
      <c r="A11" s="44" t="s">
        <v>1</v>
      </c>
      <c r="B11" s="45" t="s">
        <v>43</v>
      </c>
      <c r="C11" s="46">
        <v>0.8422680657397673</v>
      </c>
      <c r="D11" s="46">
        <v>11.092781904391423</v>
      </c>
      <c r="E11" s="46">
        <v>0.6764902395033275</v>
      </c>
      <c r="F11" s="46">
        <v>0.1262166464482049</v>
      </c>
      <c r="G11" s="46">
        <v>0.006128120540791594</v>
      </c>
      <c r="H11" s="46">
        <v>0.09987014417582311</v>
      </c>
      <c r="I11" s="46">
        <v>1.5005467475455725</v>
      </c>
      <c r="J11" s="46">
        <v>0.00027706007614724073</v>
      </c>
      <c r="K11" s="46">
        <v>0.36213791212340357</v>
      </c>
      <c r="L11" s="46">
        <v>0.10241369144012985</v>
      </c>
      <c r="M11" s="46">
        <v>0.3049677598164041</v>
      </c>
      <c r="N11" s="46">
        <v>0.02099172223742409</v>
      </c>
      <c r="O11" s="47">
        <v>15.135090014038418</v>
      </c>
    </row>
    <row r="12" spans="1:15" s="1" customFormat="1" ht="14.25">
      <c r="A12" s="44" t="s">
        <v>2</v>
      </c>
      <c r="B12" s="46">
        <v>0.5395324094342154</v>
      </c>
      <c r="C12" s="45" t="s">
        <v>43</v>
      </c>
      <c r="D12" s="46">
        <v>0.9316806592606875</v>
      </c>
      <c r="E12" s="46">
        <v>0.214556175349746</v>
      </c>
      <c r="F12" s="46">
        <v>0.08261329910588897</v>
      </c>
      <c r="G12" s="46">
        <v>0.003294979278566529</v>
      </c>
      <c r="H12" s="46">
        <v>0.015890947227743136</v>
      </c>
      <c r="I12" s="46">
        <v>0.1107313894885818</v>
      </c>
      <c r="J12" s="46">
        <v>0.0016601237622839034</v>
      </c>
      <c r="K12" s="46">
        <v>0.032341056734660825</v>
      </c>
      <c r="L12" s="46">
        <v>0.3181317704940077</v>
      </c>
      <c r="M12" s="46">
        <v>0.014372209409134777</v>
      </c>
      <c r="N12" s="46">
        <v>0.3489241553824347</v>
      </c>
      <c r="O12" s="47">
        <v>2.6137291749279514</v>
      </c>
    </row>
    <row r="13" spans="1:15" s="1" customFormat="1" ht="14.25">
      <c r="A13" s="44" t="s">
        <v>3</v>
      </c>
      <c r="B13" s="46">
        <v>9.261313979531108</v>
      </c>
      <c r="C13" s="46">
        <v>1.9691923132485238</v>
      </c>
      <c r="D13" s="45" t="s">
        <v>43</v>
      </c>
      <c r="E13" s="46">
        <v>2.657386224532372</v>
      </c>
      <c r="F13" s="46">
        <v>0.8911436497926571</v>
      </c>
      <c r="G13" s="46">
        <v>0.05412205611013535</v>
      </c>
      <c r="H13" s="46">
        <v>0.12497450721913296</v>
      </c>
      <c r="I13" s="46">
        <v>4.071444769027209</v>
      </c>
      <c r="J13" s="46">
        <v>0.007441498447376096</v>
      </c>
      <c r="K13" s="46">
        <v>0.5439607406634175</v>
      </c>
      <c r="L13" s="46">
        <v>0.7040174826540162</v>
      </c>
      <c r="M13" s="46">
        <v>1.0246816477539589</v>
      </c>
      <c r="N13" s="46">
        <v>0.82528112899851</v>
      </c>
      <c r="O13" s="47">
        <v>22.13495999797842</v>
      </c>
    </row>
    <row r="14" spans="1:15" s="1" customFormat="1" ht="14.25">
      <c r="A14" s="44" t="s">
        <v>4</v>
      </c>
      <c r="B14" s="46">
        <v>3.0041836061903893</v>
      </c>
      <c r="C14" s="46">
        <v>0.06764757147217224</v>
      </c>
      <c r="D14" s="46">
        <v>2.9744040089879666</v>
      </c>
      <c r="E14" s="45" t="s">
        <v>43</v>
      </c>
      <c r="F14" s="46">
        <v>1.4420939574671958</v>
      </c>
      <c r="G14" s="46">
        <v>0.0040322642462305115</v>
      </c>
      <c r="H14" s="46">
        <v>1.1019247503774194</v>
      </c>
      <c r="I14" s="46">
        <v>1.283506220308159</v>
      </c>
      <c r="J14" s="46">
        <v>0.044724795422260405</v>
      </c>
      <c r="K14" s="46">
        <v>0.11308543768097726</v>
      </c>
      <c r="L14" s="46">
        <v>1.537860338494245</v>
      </c>
      <c r="M14" s="46">
        <v>0.11071058873164413</v>
      </c>
      <c r="N14" s="46">
        <v>0.12308414175137822</v>
      </c>
      <c r="O14" s="47">
        <v>11.807257681130038</v>
      </c>
    </row>
    <row r="15" spans="1:15" s="1" customFormat="1" ht="14.25">
      <c r="A15" s="48" t="s">
        <v>5</v>
      </c>
      <c r="B15" s="46">
        <v>1.4630120737209455</v>
      </c>
      <c r="C15" s="46">
        <v>0.11537065983325669</v>
      </c>
      <c r="D15" s="46">
        <v>1.6974403881510658</v>
      </c>
      <c r="E15" s="46">
        <v>0.5788811655848908</v>
      </c>
      <c r="F15" s="45" t="s">
        <v>43</v>
      </c>
      <c r="G15" s="46">
        <v>0.03284983701188888</v>
      </c>
      <c r="H15" s="46">
        <v>0.6155684647369454</v>
      </c>
      <c r="I15" s="46">
        <v>3.7593101996168317</v>
      </c>
      <c r="J15" s="46">
        <v>0.04593551299362598</v>
      </c>
      <c r="K15" s="46">
        <v>0.027915230788879065</v>
      </c>
      <c r="L15" s="46">
        <v>0.5711061426767559</v>
      </c>
      <c r="M15" s="46">
        <v>0.049888720541762924</v>
      </c>
      <c r="N15" s="46">
        <v>0.375327617385489</v>
      </c>
      <c r="O15" s="47">
        <v>9.332606013042339</v>
      </c>
    </row>
    <row r="16" spans="1:15" s="1" customFormat="1" ht="14.25">
      <c r="A16" s="44" t="s">
        <v>7</v>
      </c>
      <c r="B16" s="46">
        <v>0.08433332784033108</v>
      </c>
      <c r="C16" s="46">
        <v>0.00016677042360842864</v>
      </c>
      <c r="D16" s="46">
        <v>0.3396557627491663</v>
      </c>
      <c r="E16" s="46">
        <v>0.021296624357842055</v>
      </c>
      <c r="F16" s="46">
        <v>0.01769312975128886</v>
      </c>
      <c r="G16" s="45" t="s">
        <v>43</v>
      </c>
      <c r="H16" s="46">
        <v>0.008651847430837268</v>
      </c>
      <c r="I16" s="46">
        <v>0.22831080465753228</v>
      </c>
      <c r="J16" s="49" t="s">
        <v>48</v>
      </c>
      <c r="K16" s="46">
        <v>0.001029395493372226</v>
      </c>
      <c r="L16" s="46">
        <v>0.013456116730832274</v>
      </c>
      <c r="M16" s="46">
        <v>0.0747700690275185</v>
      </c>
      <c r="N16" s="49" t="s">
        <v>48</v>
      </c>
      <c r="O16" s="47">
        <v>0.7893638484623292</v>
      </c>
    </row>
    <row r="17" spans="1:15" s="1" customFormat="1" ht="14.25">
      <c r="A17" s="44" t="s">
        <v>16</v>
      </c>
      <c r="B17" s="46">
        <v>0.565568356801598</v>
      </c>
      <c r="C17" s="46">
        <v>0.01975489539175732</v>
      </c>
      <c r="D17" s="46">
        <v>0.6402750266501941</v>
      </c>
      <c r="E17" s="46">
        <v>0.34958360599077126</v>
      </c>
      <c r="F17" s="46">
        <v>1.38755882476371</v>
      </c>
      <c r="G17" s="46">
        <v>0.0030422968185537585</v>
      </c>
      <c r="H17" s="45" t="s">
        <v>43</v>
      </c>
      <c r="I17" s="46">
        <v>0.525373321622131</v>
      </c>
      <c r="J17" s="46">
        <v>0.7796643644924045</v>
      </c>
      <c r="K17" s="46">
        <v>0.006042022959656866</v>
      </c>
      <c r="L17" s="46">
        <v>0.5955850846040318</v>
      </c>
      <c r="M17" s="46">
        <v>0.03758050082093903</v>
      </c>
      <c r="N17" s="46">
        <v>0.26414692854013305</v>
      </c>
      <c r="O17" s="47">
        <v>5.174175229455881</v>
      </c>
    </row>
    <row r="18" spans="1:15" s="1" customFormat="1" ht="14.25">
      <c r="A18" s="44" t="s">
        <v>8</v>
      </c>
      <c r="B18" s="46">
        <v>0.5761968550370266</v>
      </c>
      <c r="C18" s="46">
        <v>0.033628089791086675</v>
      </c>
      <c r="D18" s="46">
        <v>2.6489982966284953</v>
      </c>
      <c r="E18" s="46">
        <v>0.949947748691862</v>
      </c>
      <c r="F18" s="46">
        <v>0.49958551987699645</v>
      </c>
      <c r="G18" s="46">
        <v>0.010521452532945558</v>
      </c>
      <c r="H18" s="46">
        <v>0.05348127234272747</v>
      </c>
      <c r="I18" s="45" t="s">
        <v>43</v>
      </c>
      <c r="J18" s="46">
        <v>0.1443499089314955</v>
      </c>
      <c r="K18" s="46">
        <v>0.007381823694207179</v>
      </c>
      <c r="L18" s="46">
        <v>0.22169776027280513</v>
      </c>
      <c r="M18" s="46">
        <v>0.1269101458285164</v>
      </c>
      <c r="N18" s="46">
        <v>0.14623251959982064</v>
      </c>
      <c r="O18" s="47">
        <v>5.418931393227984</v>
      </c>
    </row>
    <row r="19" spans="1:15" s="1" customFormat="1" ht="14.25">
      <c r="A19" s="83" t="s">
        <v>66</v>
      </c>
      <c r="B19" s="46">
        <v>0.048760861680393744</v>
      </c>
      <c r="C19" s="46">
        <v>0.01588867308560302</v>
      </c>
      <c r="D19" s="46">
        <v>0.18294715469844622</v>
      </c>
      <c r="E19" s="46">
        <v>0.08575031962993385</v>
      </c>
      <c r="F19" s="46">
        <v>1.4735186692327538</v>
      </c>
      <c r="G19" s="49" t="s">
        <v>48</v>
      </c>
      <c r="H19" s="46">
        <v>1.326150828060424</v>
      </c>
      <c r="I19" s="46">
        <v>0.677123295394622</v>
      </c>
      <c r="J19" s="45" t="s">
        <v>43</v>
      </c>
      <c r="K19" s="46">
        <v>0.00540993146887342</v>
      </c>
      <c r="L19" s="46">
        <v>0.1398506121997883</v>
      </c>
      <c r="M19" s="46">
        <v>0.0026433541702117957</v>
      </c>
      <c r="N19" s="49" t="s">
        <v>48</v>
      </c>
      <c r="O19" s="47">
        <v>3.95804369962105</v>
      </c>
    </row>
    <row r="20" spans="1:15" s="1" customFormat="1" ht="14.25">
      <c r="A20" s="44" t="s">
        <v>9</v>
      </c>
      <c r="B20" s="46">
        <v>1.1077977192578334</v>
      </c>
      <c r="C20" s="46">
        <v>0.01605288383589152</v>
      </c>
      <c r="D20" s="46">
        <v>1.48448179142613</v>
      </c>
      <c r="E20" s="46">
        <v>0.07982011141307144</v>
      </c>
      <c r="F20" s="46">
        <v>0.010121611244702806</v>
      </c>
      <c r="G20" s="46">
        <v>0.0005142441816703901</v>
      </c>
      <c r="H20" s="46">
        <v>0.0013430274895646773</v>
      </c>
      <c r="I20" s="46">
        <v>0.06797161206533049</v>
      </c>
      <c r="J20" s="46">
        <v>0.0019886109603005054</v>
      </c>
      <c r="K20" s="45" t="s">
        <v>43</v>
      </c>
      <c r="L20" s="46">
        <v>0.008038817925813495</v>
      </c>
      <c r="M20" s="46">
        <v>0.08872923484363032</v>
      </c>
      <c r="N20" s="46">
        <v>0.2636730857569941</v>
      </c>
      <c r="O20" s="47">
        <v>3.1305327504009326</v>
      </c>
    </row>
    <row r="21" spans="1:15" s="1" customFormat="1" ht="14.25">
      <c r="A21" s="44" t="s">
        <v>10</v>
      </c>
      <c r="B21" s="46">
        <v>1.069956478451231</v>
      </c>
      <c r="C21" s="46">
        <v>0.20774922556583342</v>
      </c>
      <c r="D21" s="46">
        <v>1.415230663102194</v>
      </c>
      <c r="E21" s="46">
        <v>0.9055792166628407</v>
      </c>
      <c r="F21" s="46">
        <v>0.9761555081043686</v>
      </c>
      <c r="G21" s="46">
        <v>0.001142552257980065</v>
      </c>
      <c r="H21" s="46">
        <v>1.1837675067913793</v>
      </c>
      <c r="I21" s="46">
        <v>0.9130542410821813</v>
      </c>
      <c r="J21" s="46">
        <v>0.00453972971554614</v>
      </c>
      <c r="K21" s="46">
        <v>0.09641464312137245</v>
      </c>
      <c r="L21" s="45" t="s">
        <v>43</v>
      </c>
      <c r="M21" s="46">
        <v>0.08609150386888363</v>
      </c>
      <c r="N21" s="46">
        <v>0.18157490018677924</v>
      </c>
      <c r="O21" s="47">
        <v>7.041256168910589</v>
      </c>
    </row>
    <row r="22" spans="1:15" s="1" customFormat="1" ht="14.25">
      <c r="A22" s="44" t="s">
        <v>11</v>
      </c>
      <c r="B22" s="46">
        <v>1.1235126972328164</v>
      </c>
      <c r="C22" s="46">
        <v>0.0030359898643518395</v>
      </c>
      <c r="D22" s="46">
        <v>1.3424583614892796</v>
      </c>
      <c r="E22" s="46">
        <v>0.09530298426314783</v>
      </c>
      <c r="F22" s="46">
        <v>0.039285090998195715</v>
      </c>
      <c r="G22" s="46">
        <v>0.00011997363201406349</v>
      </c>
      <c r="H22" s="46">
        <v>0.011289611001621281</v>
      </c>
      <c r="I22" s="46">
        <v>0.15122702973372237</v>
      </c>
      <c r="J22" s="46">
        <v>0.001502750599363349</v>
      </c>
      <c r="K22" s="46">
        <v>0.2582061769202124</v>
      </c>
      <c r="L22" s="46">
        <v>0.018694273399976716</v>
      </c>
      <c r="M22" s="45" t="s">
        <v>43</v>
      </c>
      <c r="N22" s="46">
        <v>0.4933040703560568</v>
      </c>
      <c r="O22" s="47">
        <v>3.537939009490758</v>
      </c>
    </row>
    <row r="23" spans="1:15" s="1" customFormat="1" ht="14.25">
      <c r="A23" s="44" t="s">
        <v>12</v>
      </c>
      <c r="B23" s="46">
        <v>1.2404724055605911</v>
      </c>
      <c r="C23" s="46">
        <v>0.14092406541952243</v>
      </c>
      <c r="D23" s="46">
        <v>2.713197991941594</v>
      </c>
      <c r="E23" s="46">
        <v>0.32364130240194805</v>
      </c>
      <c r="F23" s="46">
        <v>1.2230431994676207</v>
      </c>
      <c r="G23" s="46">
        <v>0.28064242307647275</v>
      </c>
      <c r="H23" s="46">
        <v>0.4717321800686065</v>
      </c>
      <c r="I23" s="46">
        <v>1.1502841478280326</v>
      </c>
      <c r="J23" s="46">
        <v>1.0415296438481452</v>
      </c>
      <c r="K23" s="46">
        <v>0.02568596495258941</v>
      </c>
      <c r="L23" s="46">
        <v>1.013337740332696</v>
      </c>
      <c r="M23" s="46">
        <v>0.3016239544155045</v>
      </c>
      <c r="N23" s="45" t="s">
        <v>43</v>
      </c>
      <c r="O23" s="47">
        <v>9.926115019313324</v>
      </c>
    </row>
    <row r="24" spans="1:15" s="1" customFormat="1" ht="6" customHeight="1">
      <c r="A24" s="44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  <row r="25" spans="1:15" s="1" customFormat="1" ht="14.25">
      <c r="A25" s="52" t="s">
        <v>29</v>
      </c>
      <c r="B25" s="47">
        <v>20.08464077073848</v>
      </c>
      <c r="C25" s="47">
        <v>3.4316792036713752</v>
      </c>
      <c r="D25" s="47">
        <v>27.46355200947664</v>
      </c>
      <c r="E25" s="47">
        <v>6.938235718381755</v>
      </c>
      <c r="F25" s="47">
        <v>8.169029106253586</v>
      </c>
      <c r="G25" s="47">
        <v>0.39641019968724944</v>
      </c>
      <c r="H25" s="47">
        <v>5.014645086922225</v>
      </c>
      <c r="I25" s="47">
        <v>14.438883778369906</v>
      </c>
      <c r="J25" s="47">
        <v>2.073613999248949</v>
      </c>
      <c r="K25" s="47">
        <v>1.479610336601622</v>
      </c>
      <c r="L25" s="47">
        <v>5.244189831225098</v>
      </c>
      <c r="M25" s="47">
        <v>2.2229696892281092</v>
      </c>
      <c r="N25" s="47">
        <v>3.04254027019502</v>
      </c>
      <c r="O25" s="53">
        <v>100.00000000000001</v>
      </c>
    </row>
    <row r="26" spans="1:15" ht="9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s="18" customFormat="1" ht="12.75">
      <c r="A27" s="54"/>
      <c r="B27" s="43">
        <v>2011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55"/>
    </row>
    <row r="28" spans="1:15" ht="14.25" customHeight="1">
      <c r="A28" s="44" t="s">
        <v>1</v>
      </c>
      <c r="B28" s="45" t="s">
        <v>43</v>
      </c>
      <c r="C28" s="46">
        <v>0.47491290453734114</v>
      </c>
      <c r="D28" s="46">
        <v>13.09370990609206</v>
      </c>
      <c r="E28" s="46">
        <v>0.7318821384897697</v>
      </c>
      <c r="F28" s="46">
        <v>0.14177311627435268</v>
      </c>
      <c r="G28" s="46">
        <v>0.004504244374515738</v>
      </c>
      <c r="H28" s="46">
        <v>0.09889921503472042</v>
      </c>
      <c r="I28" s="46">
        <v>1.7034217176832824</v>
      </c>
      <c r="J28" s="46">
        <v>0.004472087802055216</v>
      </c>
      <c r="K28" s="46">
        <v>0.4311475670526307</v>
      </c>
      <c r="L28" s="46">
        <v>0.10307152641973796</v>
      </c>
      <c r="M28" s="46">
        <v>0.34011988027755674</v>
      </c>
      <c r="N28" s="46">
        <v>0.008932815110301206</v>
      </c>
      <c r="O28" s="47">
        <v>17.136847119148328</v>
      </c>
    </row>
    <row r="29" spans="1:15" ht="14.25" customHeight="1">
      <c r="A29" s="44" t="s">
        <v>2</v>
      </c>
      <c r="B29" s="46">
        <v>0.5576619286033245</v>
      </c>
      <c r="C29" s="45" t="s">
        <v>43</v>
      </c>
      <c r="D29" s="46">
        <v>0.8116777358958095</v>
      </c>
      <c r="E29" s="46">
        <v>0.20241858093910411</v>
      </c>
      <c r="F29" s="46">
        <v>0.1269234628264816</v>
      </c>
      <c r="G29" s="46">
        <v>0.00022119987556540525</v>
      </c>
      <c r="H29" s="46">
        <v>0.016027036984091438</v>
      </c>
      <c r="I29" s="46">
        <v>0.09917377111292063</v>
      </c>
      <c r="J29" s="46">
        <v>0.0016894140496307825</v>
      </c>
      <c r="K29" s="46">
        <v>0.025675976018641647</v>
      </c>
      <c r="L29" s="46">
        <v>0.29686189328371443</v>
      </c>
      <c r="M29" s="46">
        <v>0.012549765262708713</v>
      </c>
      <c r="N29" s="46">
        <v>0.3208117095293964</v>
      </c>
      <c r="O29" s="47">
        <v>2.4716924743813893</v>
      </c>
    </row>
    <row r="30" spans="1:15" ht="14.25" customHeight="1">
      <c r="A30" s="44" t="s">
        <v>3</v>
      </c>
      <c r="B30" s="46">
        <v>10.459668934910143</v>
      </c>
      <c r="C30" s="46">
        <v>1.671014367481408</v>
      </c>
      <c r="D30" s="45" t="s">
        <v>43</v>
      </c>
      <c r="E30" s="46">
        <v>2.9431196424725847</v>
      </c>
      <c r="F30" s="46">
        <v>0.8559907460096052</v>
      </c>
      <c r="G30" s="46">
        <v>0.029303453515527066</v>
      </c>
      <c r="H30" s="46">
        <v>0.0577138125334588</v>
      </c>
      <c r="I30" s="46">
        <v>2.8162896150265415</v>
      </c>
      <c r="J30" s="46">
        <v>0.016689530611409827</v>
      </c>
      <c r="K30" s="46">
        <v>0.4074379564108476</v>
      </c>
      <c r="L30" s="46">
        <v>0.785390020284798</v>
      </c>
      <c r="M30" s="46">
        <v>1.1493725259277354</v>
      </c>
      <c r="N30" s="46">
        <v>0.7612953167381217</v>
      </c>
      <c r="O30" s="47">
        <v>21.953285921922177</v>
      </c>
    </row>
    <row r="31" spans="1:15" ht="14.25" customHeight="1">
      <c r="A31" s="44" t="s">
        <v>4</v>
      </c>
      <c r="B31" s="46">
        <v>3.136182629172763</v>
      </c>
      <c r="C31" s="46">
        <v>0.06640365037777037</v>
      </c>
      <c r="D31" s="46">
        <v>3.544671797581788</v>
      </c>
      <c r="E31" s="45" t="s">
        <v>43</v>
      </c>
      <c r="F31" s="46">
        <v>1.2052026309708872</v>
      </c>
      <c r="G31" s="46">
        <v>0.004809767937595385</v>
      </c>
      <c r="H31" s="46">
        <v>0.7818954005484239</v>
      </c>
      <c r="I31" s="46">
        <v>1.229881376968438</v>
      </c>
      <c r="J31" s="46">
        <v>0.017026860421647073</v>
      </c>
      <c r="K31" s="46">
        <v>0.44124323788579956</v>
      </c>
      <c r="L31" s="46">
        <v>1.2997079611107851</v>
      </c>
      <c r="M31" s="46">
        <v>0.09054563343470011</v>
      </c>
      <c r="N31" s="46">
        <v>0.12471117038651769</v>
      </c>
      <c r="O31" s="47">
        <v>11.942282116797115</v>
      </c>
    </row>
    <row r="32" spans="1:15" ht="14.25" customHeight="1">
      <c r="A32" s="48" t="s">
        <v>5</v>
      </c>
      <c r="B32" s="46">
        <v>0.8908348387135556</v>
      </c>
      <c r="C32" s="46">
        <v>0.09589777250396299</v>
      </c>
      <c r="D32" s="46">
        <v>1.6382386547442798</v>
      </c>
      <c r="E32" s="46">
        <v>0.5297741502268684</v>
      </c>
      <c r="F32" s="45" t="s">
        <v>43</v>
      </c>
      <c r="G32" s="46">
        <v>0.0028655675209930663</v>
      </c>
      <c r="H32" s="46">
        <v>0.6412231037729375</v>
      </c>
      <c r="I32" s="46">
        <v>3.218304895128758</v>
      </c>
      <c r="J32" s="46">
        <v>0.15969293091139897</v>
      </c>
      <c r="K32" s="46">
        <v>0.029021819691083386</v>
      </c>
      <c r="L32" s="46">
        <v>0.7385295828733415</v>
      </c>
      <c r="M32" s="46">
        <v>0.02851296165393827</v>
      </c>
      <c r="N32" s="46">
        <v>0.46144056997656796</v>
      </c>
      <c r="O32" s="47">
        <v>8.434336847717685</v>
      </c>
    </row>
    <row r="33" spans="1:15" ht="14.25" customHeight="1">
      <c r="A33" s="44" t="s">
        <v>7</v>
      </c>
      <c r="B33" s="46">
        <v>0.04972761759014239</v>
      </c>
      <c r="C33" s="46">
        <v>0.00020737488334256744</v>
      </c>
      <c r="D33" s="46">
        <v>0.3322007381225702</v>
      </c>
      <c r="E33" s="46">
        <v>0.028734477361451016</v>
      </c>
      <c r="F33" s="46">
        <v>0.021800810735291436</v>
      </c>
      <c r="G33" s="45" t="s">
        <v>43</v>
      </c>
      <c r="H33" s="46">
        <v>0.005499581906244889</v>
      </c>
      <c r="I33" s="46">
        <v>0.27043934943604986</v>
      </c>
      <c r="J33" s="49" t="s">
        <v>48</v>
      </c>
      <c r="K33" s="46">
        <v>0.0005845953261395867</v>
      </c>
      <c r="L33" s="46">
        <v>0.008625883250563788</v>
      </c>
      <c r="M33" s="46">
        <v>0.027896207557164394</v>
      </c>
      <c r="N33" s="49" t="s">
        <v>48</v>
      </c>
      <c r="O33" s="47">
        <v>0.7457166361689602</v>
      </c>
    </row>
    <row r="34" spans="1:15" ht="14.25" customHeight="1">
      <c r="A34" s="44" t="s">
        <v>16</v>
      </c>
      <c r="B34" s="46">
        <v>0.2854487300836424</v>
      </c>
      <c r="C34" s="46">
        <v>0.007854672096403758</v>
      </c>
      <c r="D34" s="46">
        <v>0.6286762599246355</v>
      </c>
      <c r="E34" s="46">
        <v>0.349101194511275</v>
      </c>
      <c r="F34" s="46">
        <v>1.4114898477324644</v>
      </c>
      <c r="G34" s="46">
        <v>0.00538345197157305</v>
      </c>
      <c r="H34" s="45" t="s">
        <v>43</v>
      </c>
      <c r="I34" s="46">
        <v>0.5015094344190311</v>
      </c>
      <c r="J34" s="46">
        <v>1.8021126212329122</v>
      </c>
      <c r="K34" s="46">
        <v>0.009866975751895027</v>
      </c>
      <c r="L34" s="46">
        <v>0.61472574451441</v>
      </c>
      <c r="M34" s="46">
        <v>0.022920301148829165</v>
      </c>
      <c r="N34" s="46">
        <v>0.29927111910191967</v>
      </c>
      <c r="O34" s="47">
        <v>5.938360352488991</v>
      </c>
    </row>
    <row r="35" spans="1:15" ht="14.25" customHeight="1">
      <c r="A35" s="44" t="s">
        <v>8</v>
      </c>
      <c r="B35" s="46">
        <v>0.5977380121387517</v>
      </c>
      <c r="C35" s="46">
        <v>0.06184437320233796</v>
      </c>
      <c r="D35" s="46">
        <v>2.741230578768029</v>
      </c>
      <c r="E35" s="46">
        <v>1.5122921251083543</v>
      </c>
      <c r="F35" s="46">
        <v>0.5086538664802258</v>
      </c>
      <c r="G35" s="46">
        <v>0.007272883243685407</v>
      </c>
      <c r="H35" s="46">
        <v>0.055524316717645864</v>
      </c>
      <c r="I35" s="45" t="s">
        <v>43</v>
      </c>
      <c r="J35" s="46">
        <v>0.022142107544097067</v>
      </c>
      <c r="K35" s="46">
        <v>0.006594008383082177</v>
      </c>
      <c r="L35" s="46">
        <v>0.31923224495166425</v>
      </c>
      <c r="M35" s="46">
        <v>0.1391800027276674</v>
      </c>
      <c r="N35" s="46">
        <v>0.33104404802825893</v>
      </c>
      <c r="O35" s="47">
        <v>6.3027485672938</v>
      </c>
    </row>
    <row r="36" spans="1:15" ht="14.25" customHeight="1">
      <c r="A36" s="83" t="s">
        <v>66</v>
      </c>
      <c r="B36" s="46">
        <v>0.04586425041690523</v>
      </c>
      <c r="C36" s="46">
        <v>0.023397416837930743</v>
      </c>
      <c r="D36" s="46">
        <v>0.21374267476040654</v>
      </c>
      <c r="E36" s="46">
        <v>0.0646539586293234</v>
      </c>
      <c r="F36" s="46">
        <v>1.1505117356465804</v>
      </c>
      <c r="G36" s="49" t="s">
        <v>48</v>
      </c>
      <c r="H36" s="46">
        <v>1.3302932866519028</v>
      </c>
      <c r="I36" s="46">
        <v>0.6217762602236868</v>
      </c>
      <c r="J36" s="45" t="s">
        <v>43</v>
      </c>
      <c r="K36" s="46">
        <v>0.013905177177730288</v>
      </c>
      <c r="L36" s="46">
        <v>0.19043740315464006</v>
      </c>
      <c r="M36" s="46">
        <v>0.0034259409077585525</v>
      </c>
      <c r="N36" s="49" t="s">
        <v>48</v>
      </c>
      <c r="O36" s="47">
        <v>3.6580081044068646</v>
      </c>
    </row>
    <row r="37" spans="1:15" ht="14.25" customHeight="1">
      <c r="A37" s="44" t="s">
        <v>9</v>
      </c>
      <c r="B37" s="46">
        <v>0.906443616816136</v>
      </c>
      <c r="C37" s="46">
        <v>0.013994738242348276</v>
      </c>
      <c r="D37" s="46">
        <v>1.7839313435456754</v>
      </c>
      <c r="E37" s="46">
        <v>0.1052385281575298</v>
      </c>
      <c r="F37" s="46">
        <v>0.00811569357634277</v>
      </c>
      <c r="G37" s="46">
        <v>0.000953683908511133</v>
      </c>
      <c r="H37" s="46">
        <v>0.001413731262214396</v>
      </c>
      <c r="I37" s="46">
        <v>0.09519766325715501</v>
      </c>
      <c r="J37" s="46">
        <v>0.008040615476802482</v>
      </c>
      <c r="K37" s="45" t="s">
        <v>43</v>
      </c>
      <c r="L37" s="46">
        <v>0.004757288764817212</v>
      </c>
      <c r="M37" s="46">
        <v>0.13137845592887828</v>
      </c>
      <c r="N37" s="46">
        <v>0.18060837949489533</v>
      </c>
      <c r="O37" s="47">
        <v>3.240073738431306</v>
      </c>
    </row>
    <row r="38" spans="1:15" ht="14.25" customHeight="1">
      <c r="A38" s="44" t="s">
        <v>10</v>
      </c>
      <c r="B38" s="46">
        <v>1.1212926990543148</v>
      </c>
      <c r="C38" s="46">
        <v>0.22732994347697427</v>
      </c>
      <c r="D38" s="46">
        <v>1.5037771791253831</v>
      </c>
      <c r="E38" s="46">
        <v>0.9415319069384143</v>
      </c>
      <c r="F38" s="46">
        <v>0.7948476519249171</v>
      </c>
      <c r="G38" s="46">
        <v>0.0005129976269164209</v>
      </c>
      <c r="H38" s="46">
        <v>1.363021218805761</v>
      </c>
      <c r="I38" s="46">
        <v>0.7980906504986387</v>
      </c>
      <c r="J38" s="46">
        <v>0.10854903723742382</v>
      </c>
      <c r="K38" s="46">
        <v>0.1329146986039247</v>
      </c>
      <c r="L38" s="45" t="s">
        <v>43</v>
      </c>
      <c r="M38" s="46">
        <v>0.05980807931434223</v>
      </c>
      <c r="N38" s="46">
        <v>0.07396178893026217</v>
      </c>
      <c r="O38" s="47">
        <v>7.125637851537272</v>
      </c>
    </row>
    <row r="39" spans="1:15" ht="14.25" customHeight="1">
      <c r="A39" s="44" t="s">
        <v>11</v>
      </c>
      <c r="B39" s="46">
        <v>1.3894096527892887</v>
      </c>
      <c r="C39" s="46">
        <v>0.005249876279215213</v>
      </c>
      <c r="D39" s="46">
        <v>1.6226020041854774</v>
      </c>
      <c r="E39" s="46">
        <v>0.10579835061835521</v>
      </c>
      <c r="F39" s="46">
        <v>0.01022530378981985</v>
      </c>
      <c r="G39" s="46">
        <v>0.0034290598260040247</v>
      </c>
      <c r="H39" s="46">
        <v>0.007311710734343247</v>
      </c>
      <c r="I39" s="46">
        <v>0.13745702850941566</v>
      </c>
      <c r="J39" s="46">
        <v>0.002785442843066698</v>
      </c>
      <c r="K39" s="46">
        <v>0.34429562519616774</v>
      </c>
      <c r="L39" s="46">
        <v>0.020538036553957088</v>
      </c>
      <c r="M39" s="45" t="s">
        <v>43</v>
      </c>
      <c r="N39" s="46">
        <v>0.5234778392308435</v>
      </c>
      <c r="O39" s="47">
        <v>4.172579930555954</v>
      </c>
    </row>
    <row r="40" spans="1:15" ht="14.25" customHeight="1">
      <c r="A40" s="44" t="s">
        <v>12</v>
      </c>
      <c r="B40" s="46">
        <v>0.8039695557395974</v>
      </c>
      <c r="C40" s="46">
        <v>0.1303727186020495</v>
      </c>
      <c r="D40" s="46">
        <v>2.0428869971045307</v>
      </c>
      <c r="E40" s="46">
        <v>0.40212876378130047</v>
      </c>
      <c r="F40" s="46">
        <v>0.8215818923467637</v>
      </c>
      <c r="G40" s="46">
        <v>0.19249816938026906</v>
      </c>
      <c r="H40" s="46">
        <v>0.5699979614632422</v>
      </c>
      <c r="I40" s="46">
        <v>0.9434826299586977</v>
      </c>
      <c r="J40" s="46">
        <v>0.41721331125723365</v>
      </c>
      <c r="K40" s="46">
        <v>0.037499621279424585</v>
      </c>
      <c r="L40" s="46">
        <v>0.3757009119522968</v>
      </c>
      <c r="M40" s="46">
        <v>0.14109780628476906</v>
      </c>
      <c r="N40" s="45" t="s">
        <v>43</v>
      </c>
      <c r="O40" s="47">
        <v>6.878430339150175</v>
      </c>
    </row>
    <row r="41" spans="1:15" ht="4.5" customHeight="1">
      <c r="A41" s="44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ht="14.25" customHeight="1">
      <c r="A42" s="52" t="s">
        <v>6</v>
      </c>
      <c r="B42" s="47">
        <v>20.24424246602857</v>
      </c>
      <c r="C42" s="47">
        <v>2.7784798085210856</v>
      </c>
      <c r="D42" s="47">
        <v>29.957345869850645</v>
      </c>
      <c r="E42" s="47">
        <v>7.91667381723433</v>
      </c>
      <c r="F42" s="47">
        <v>7.057116758313733</v>
      </c>
      <c r="G42" s="47">
        <v>0.2517544791811558</v>
      </c>
      <c r="H42" s="47">
        <v>4.928820376414986</v>
      </c>
      <c r="I42" s="47">
        <v>12.435024392222616</v>
      </c>
      <c r="J42" s="47">
        <v>2.560413959387678</v>
      </c>
      <c r="K42" s="47">
        <v>1.8801872587773671</v>
      </c>
      <c r="L42" s="47">
        <v>4.757578497114726</v>
      </c>
      <c r="M42" s="47">
        <v>2.1468075604260486</v>
      </c>
      <c r="N42" s="47">
        <v>3.0855547565270847</v>
      </c>
      <c r="O42" s="53">
        <v>100.00000000000004</v>
      </c>
    </row>
    <row r="43" spans="1:15" ht="9.7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s="18" customFormat="1" ht="12.75">
      <c r="A44" s="54"/>
      <c r="B44" s="43" t="s">
        <v>56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55"/>
    </row>
    <row r="45" spans="1:15" ht="14.25" customHeight="1">
      <c r="A45" s="44" t="s">
        <v>1</v>
      </c>
      <c r="B45" s="45" t="s">
        <v>43</v>
      </c>
      <c r="C45" s="46">
        <v>4.73959802022416</v>
      </c>
      <c r="D45" s="46">
        <v>-10.135384898190548</v>
      </c>
      <c r="E45" s="46">
        <v>0.0888286793689474</v>
      </c>
      <c r="F45" s="46">
        <v>-0.038824442510579656</v>
      </c>
      <c r="G45" s="46">
        <v>0.02335608381340444</v>
      </c>
      <c r="H45" s="46">
        <v>0.11017088750256841</v>
      </c>
      <c r="I45" s="46">
        <v>-0.6517864211100735</v>
      </c>
      <c r="J45" s="46">
        <v>-0.04422866338383859</v>
      </c>
      <c r="K45" s="46">
        <v>-0.369996609749028</v>
      </c>
      <c r="L45" s="46">
        <v>0.0954346143999639</v>
      </c>
      <c r="M45" s="46">
        <v>-0.06796673656706187</v>
      </c>
      <c r="N45" s="46">
        <v>0.14892660631812982</v>
      </c>
      <c r="O45" s="47">
        <v>-6.101872879883954</v>
      </c>
    </row>
    <row r="46" spans="1:15" ht="14.25" customHeight="1">
      <c r="A46" s="44" t="s">
        <v>2</v>
      </c>
      <c r="B46" s="46">
        <v>0.34719342639966544</v>
      </c>
      <c r="C46" s="45" t="s">
        <v>43</v>
      </c>
      <c r="D46" s="46">
        <v>2.2048109627108663</v>
      </c>
      <c r="E46" s="46">
        <v>0.3433258654696316</v>
      </c>
      <c r="F46" s="46">
        <v>-0.3874803502962873</v>
      </c>
      <c r="G46" s="46">
        <v>0.035905199049488086</v>
      </c>
      <c r="H46" s="46">
        <v>0.014447149127347158</v>
      </c>
      <c r="I46" s="46">
        <v>0.2333480206270314</v>
      </c>
      <c r="J46" s="46">
        <v>0.0013493783956506984</v>
      </c>
      <c r="K46" s="46">
        <v>0.10305196940721777</v>
      </c>
      <c r="L46" s="46">
        <v>0.543787316773926</v>
      </c>
      <c r="M46" s="46">
        <v>0.03370681230131302</v>
      </c>
      <c r="N46" s="46">
        <v>0.6471736122792531</v>
      </c>
      <c r="O46" s="47">
        <v>4.120619362245103</v>
      </c>
    </row>
    <row r="47" spans="1:15" ht="14.25" customHeight="1">
      <c r="A47" s="44" t="s">
        <v>3</v>
      </c>
      <c r="B47" s="46">
        <v>-3.452226367680627</v>
      </c>
      <c r="C47" s="46">
        <v>5.132610069517491</v>
      </c>
      <c r="D47" s="45" t="s">
        <v>43</v>
      </c>
      <c r="E47" s="46">
        <v>-0.3740055356665949</v>
      </c>
      <c r="F47" s="46">
        <v>1.2640864565640662</v>
      </c>
      <c r="G47" s="46">
        <v>0.31742660042035176</v>
      </c>
      <c r="H47" s="46">
        <v>0.8385540287368937</v>
      </c>
      <c r="I47" s="46">
        <v>17.387587553575525</v>
      </c>
      <c r="J47" s="46">
        <v>-0.09067236132513695</v>
      </c>
      <c r="K47" s="46">
        <v>1.9923529037014052</v>
      </c>
      <c r="L47" s="46">
        <v>-0.15927684902981384</v>
      </c>
      <c r="M47" s="46">
        <v>-0.29818392181358333</v>
      </c>
      <c r="N47" s="46">
        <v>1.504116896456292</v>
      </c>
      <c r="O47" s="47">
        <v>24.06236947345627</v>
      </c>
    </row>
    <row r="48" spans="1:15" ht="14.25" customHeight="1">
      <c r="A48" s="44" t="s">
        <v>4</v>
      </c>
      <c r="B48" s="46">
        <v>1.6037847536249272</v>
      </c>
      <c r="C48" s="46">
        <v>0.08084453031265514</v>
      </c>
      <c r="D48" s="46">
        <v>-3.0756586260095093</v>
      </c>
      <c r="E48" s="45" t="s">
        <v>43</v>
      </c>
      <c r="F48" s="46">
        <v>3.955312118577675</v>
      </c>
      <c r="G48" s="46">
        <v>-0.0042163973927134</v>
      </c>
      <c r="H48" s="46">
        <v>4.49716756477039</v>
      </c>
      <c r="I48" s="46">
        <v>1.852420803046973</v>
      </c>
      <c r="J48" s="46">
        <v>0.33857664005652893</v>
      </c>
      <c r="K48" s="46">
        <v>-3.368393413329954</v>
      </c>
      <c r="L48" s="46">
        <v>4.06445719116996</v>
      </c>
      <c r="M48" s="46">
        <v>0.3246438408258292</v>
      </c>
      <c r="N48" s="46">
        <v>0.10582273342985807</v>
      </c>
      <c r="O48" s="47">
        <v>10.37476173908262</v>
      </c>
    </row>
    <row r="49" spans="1:15" ht="14.25" customHeight="1">
      <c r="A49" s="48" t="s">
        <v>5</v>
      </c>
      <c r="B49" s="46">
        <v>7.533332332647606</v>
      </c>
      <c r="C49" s="46">
        <v>0.3219616516144678</v>
      </c>
      <c r="D49" s="46">
        <v>2.3255210940500795</v>
      </c>
      <c r="E49" s="46">
        <v>1.0998653850625781</v>
      </c>
      <c r="F49" s="45" t="s">
        <v>43</v>
      </c>
      <c r="G49" s="46">
        <v>0.3509577717628242</v>
      </c>
      <c r="H49" s="46">
        <v>0.34339427543418066</v>
      </c>
      <c r="I49" s="46">
        <v>9.498922437035409</v>
      </c>
      <c r="J49" s="46">
        <v>-1.1609352192551416</v>
      </c>
      <c r="K49" s="46">
        <v>0.01617525125042798</v>
      </c>
      <c r="L49" s="46">
        <v>-1.2051160462948203</v>
      </c>
      <c r="M49" s="46">
        <v>0.2766675825582109</v>
      </c>
      <c r="N49" s="46">
        <v>-0.5382585385944256</v>
      </c>
      <c r="O49" s="47">
        <v>18.8624879772714</v>
      </c>
    </row>
    <row r="50" spans="1:15" ht="14.25" customHeight="1">
      <c r="A50" s="44" t="s">
        <v>7</v>
      </c>
      <c r="B50" s="46">
        <v>0.45147087046478257</v>
      </c>
      <c r="C50" s="46">
        <v>-0.0002640088165403534</v>
      </c>
      <c r="D50" s="46">
        <v>0.41874731734594967</v>
      </c>
      <c r="E50" s="46">
        <v>-0.057612753730475044</v>
      </c>
      <c r="F50" s="46">
        <v>-0.025885918083560056</v>
      </c>
      <c r="G50" s="45" t="s">
        <v>43</v>
      </c>
      <c r="H50" s="46">
        <v>0.042094739081711935</v>
      </c>
      <c r="I50" s="46">
        <v>-0.21863769871106367</v>
      </c>
      <c r="J50" s="49" t="s">
        <v>48</v>
      </c>
      <c r="K50" s="46">
        <v>0.005748351965471964</v>
      </c>
      <c r="L50" s="46">
        <v>0.06470084014287247</v>
      </c>
      <c r="M50" s="46">
        <v>0.572062399950012</v>
      </c>
      <c r="N50" s="49" t="s">
        <v>48</v>
      </c>
      <c r="O50" s="47">
        <v>1.2524241396091613</v>
      </c>
    </row>
    <row r="51" spans="1:15" ht="14.25" customHeight="1">
      <c r="A51" s="44" t="s">
        <v>16</v>
      </c>
      <c r="B51" s="46">
        <v>3.537402503553378</v>
      </c>
      <c r="C51" s="46">
        <v>0.14600627719411563</v>
      </c>
      <c r="D51" s="46">
        <v>0.7633282072469606</v>
      </c>
      <c r="E51" s="46">
        <v>0.35470158692038095</v>
      </c>
      <c r="F51" s="46">
        <v>1.1336707553752228</v>
      </c>
      <c r="G51" s="46">
        <v>-0.02179539452105363</v>
      </c>
      <c r="H51" s="45" t="s">
        <v>43</v>
      </c>
      <c r="I51" s="46">
        <v>0.7785491368812746</v>
      </c>
      <c r="J51" s="46">
        <v>-10.067653541323946</v>
      </c>
      <c r="K51" s="46">
        <v>-0.034537516042557226</v>
      </c>
      <c r="L51" s="46">
        <v>0.3925187469128904</v>
      </c>
      <c r="M51" s="46">
        <v>0.19311291564756017</v>
      </c>
      <c r="N51" s="46">
        <v>-0.1084912550514602</v>
      </c>
      <c r="O51" s="47">
        <v>-2.933187577207235</v>
      </c>
    </row>
    <row r="52" spans="1:15" ht="14.25" customHeight="1">
      <c r="A52" s="44" t="s">
        <v>8</v>
      </c>
      <c r="B52" s="46">
        <v>0.34766325678292087</v>
      </c>
      <c r="C52" s="46">
        <v>-0.2657229964518372</v>
      </c>
      <c r="D52" s="46">
        <v>1.6704911898376809</v>
      </c>
      <c r="E52" s="46">
        <v>-5.0160541328937</v>
      </c>
      <c r="F52" s="46">
        <v>0.4033779731020167</v>
      </c>
      <c r="G52" s="46">
        <v>0.044986046303210084</v>
      </c>
      <c r="H52" s="46">
        <v>0.03180628616682145</v>
      </c>
      <c r="I52" s="45" t="s">
        <v>43</v>
      </c>
      <c r="J52" s="46">
        <v>1.4408721177384027</v>
      </c>
      <c r="K52" s="46">
        <v>0.015739882964693426</v>
      </c>
      <c r="L52" s="46">
        <v>-0.8130612655426903</v>
      </c>
      <c r="M52" s="46">
        <v>-0.003262738292057395</v>
      </c>
      <c r="N52" s="46">
        <v>-1.8144626924140927</v>
      </c>
      <c r="O52" s="47">
        <v>-3.9576270726986316</v>
      </c>
    </row>
    <row r="53" spans="1:15" ht="14.25" customHeight="1">
      <c r="A53" s="83" t="s">
        <v>66</v>
      </c>
      <c r="B53" s="46">
        <v>0.07949147618092063</v>
      </c>
      <c r="C53" s="46">
        <v>-0.06377279635096984</v>
      </c>
      <c r="D53" s="46">
        <v>-0.14376746776269655</v>
      </c>
      <c r="E53" s="46">
        <v>0.30956500455003894</v>
      </c>
      <c r="F53" s="46">
        <v>4.900351148327457</v>
      </c>
      <c r="G53" s="49" t="s">
        <v>48</v>
      </c>
      <c r="H53" s="46">
        <v>1.2822028189976482</v>
      </c>
      <c r="I53" s="46">
        <v>1.2643088880988032</v>
      </c>
      <c r="J53" s="45" t="s">
        <v>43</v>
      </c>
      <c r="K53" s="46">
        <v>-0.08471749579650455</v>
      </c>
      <c r="L53" s="46">
        <v>-0.39683278444628495</v>
      </c>
      <c r="M53" s="46">
        <v>-0.0056592343227331275</v>
      </c>
      <c r="N53" s="49" t="s">
        <v>48</v>
      </c>
      <c r="O53" s="47">
        <v>7.141169557475679</v>
      </c>
    </row>
    <row r="54" spans="1:15" ht="14.25" customHeight="1">
      <c r="A54" s="44" t="s">
        <v>9</v>
      </c>
      <c r="B54" s="46">
        <v>3.2439957580596457</v>
      </c>
      <c r="C54" s="46">
        <v>0.037888081267583855</v>
      </c>
      <c r="D54" s="46">
        <v>-1.6924266410359095</v>
      </c>
      <c r="E54" s="46">
        <v>-0.18984795762804213</v>
      </c>
      <c r="F54" s="46">
        <v>0.031402714222921756</v>
      </c>
      <c r="G54" s="46">
        <v>-0.004147842516665496</v>
      </c>
      <c r="H54" s="46">
        <v>0.0005929198004802134</v>
      </c>
      <c r="I54" s="46">
        <v>-0.2208739413900987</v>
      </c>
      <c r="J54" s="46">
        <v>-0.06221807776467665</v>
      </c>
      <c r="K54" s="45" t="s">
        <v>43</v>
      </c>
      <c r="L54" s="46">
        <v>0.042853088273352</v>
      </c>
      <c r="M54" s="46">
        <v>-0.36374320715745534</v>
      </c>
      <c r="N54" s="46">
        <v>1.1449199064525044</v>
      </c>
      <c r="O54" s="47">
        <v>1.9683948005836405</v>
      </c>
    </row>
    <row r="55" spans="1:15" ht="14.25" customHeight="1">
      <c r="A55" s="44" t="s">
        <v>10</v>
      </c>
      <c r="B55" s="46">
        <v>0.5253222622024799</v>
      </c>
      <c r="C55" s="46">
        <v>1.4241808936031026E-05</v>
      </c>
      <c r="D55" s="46">
        <v>0.4758264414959348</v>
      </c>
      <c r="E55" s="46">
        <v>0.5241513464332422</v>
      </c>
      <c r="F55" s="46">
        <v>2.8996796980425965</v>
      </c>
      <c r="G55" s="46">
        <v>0.007821598534606887</v>
      </c>
      <c r="H55" s="46">
        <v>-0.7179639375130284</v>
      </c>
      <c r="I55" s="46">
        <v>2.1327214530243257</v>
      </c>
      <c r="J55" s="46">
        <v>-1.098911732415471</v>
      </c>
      <c r="K55" s="46">
        <v>-0.29082031257347</v>
      </c>
      <c r="L55" s="45" t="s">
        <v>43</v>
      </c>
      <c r="M55" s="46">
        <v>0.3649365798099815</v>
      </c>
      <c r="N55" s="46">
        <v>1.3232596954200728</v>
      </c>
      <c r="O55" s="47">
        <v>6.146037334270207</v>
      </c>
    </row>
    <row r="56" spans="1:15" ht="14.25" customHeight="1">
      <c r="A56" s="44" t="s">
        <v>11</v>
      </c>
      <c r="B56" s="46">
        <v>-1.69743084499065</v>
      </c>
      <c r="C56" s="46">
        <v>-0.020451486974767907</v>
      </c>
      <c r="D56" s="46">
        <v>-1.629630574636043</v>
      </c>
      <c r="E56" s="46">
        <v>-0.016044044442127092</v>
      </c>
      <c r="F56" s="46">
        <v>0.34758504461103645</v>
      </c>
      <c r="G56" s="46">
        <v>-0.03498665370811829</v>
      </c>
      <c r="H56" s="46">
        <v>0.05349179435156835</v>
      </c>
      <c r="I56" s="46">
        <v>0.29731518613560076</v>
      </c>
      <c r="J56" s="46">
        <v>-0.012105537596198935</v>
      </c>
      <c r="K56" s="46">
        <v>-0.6551306180024319</v>
      </c>
      <c r="L56" s="46">
        <v>-0.0008665062701984156</v>
      </c>
      <c r="M56" s="45" t="s">
        <v>43</v>
      </c>
      <c r="N56" s="46">
        <v>0.173185706180973</v>
      </c>
      <c r="O56" s="47">
        <v>-3.1950685353413575</v>
      </c>
    </row>
    <row r="57" spans="1:15" ht="14.25" customHeight="1">
      <c r="A57" s="44" t="s">
        <v>12</v>
      </c>
      <c r="B57" s="46">
        <v>5.871401303515395</v>
      </c>
      <c r="C57" s="46">
        <v>0.2528649998473664</v>
      </c>
      <c r="D57" s="46">
        <v>9.824635083087232</v>
      </c>
      <c r="E57" s="46">
        <v>-0.5090447915784481</v>
      </c>
      <c r="F57" s="46">
        <v>5.482210738280032</v>
      </c>
      <c r="G57" s="46">
        <v>1.2157789789954194</v>
      </c>
      <c r="H57" s="46">
        <v>-0.5707852901544295</v>
      </c>
      <c r="I57" s="46">
        <v>3.3442746925283875</v>
      </c>
      <c r="J57" s="46">
        <v>7.66500196996482</v>
      </c>
      <c r="K57" s="46">
        <v>-0.09964701396583689</v>
      </c>
      <c r="L57" s="46">
        <v>7.778129347438992</v>
      </c>
      <c r="M57" s="46">
        <v>2.004671663178122</v>
      </c>
      <c r="N57" s="45" t="s">
        <v>43</v>
      </c>
      <c r="O57" s="47">
        <v>42.25949168113706</v>
      </c>
    </row>
    <row r="58" spans="1:15" ht="4.5" customHeight="1">
      <c r="A58" s="44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5" ht="14.25" customHeight="1">
      <c r="A59" s="52" t="s">
        <v>6</v>
      </c>
      <c r="B59" s="47">
        <v>18.391400730760445</v>
      </c>
      <c r="C59" s="47">
        <v>10.361576583192662</v>
      </c>
      <c r="D59" s="47">
        <v>1.0064920881399981</v>
      </c>
      <c r="E59" s="47">
        <v>-3.442171348134568</v>
      </c>
      <c r="F59" s="47">
        <v>19.9654859362126</v>
      </c>
      <c r="G59" s="47">
        <v>1.9310859907407543</v>
      </c>
      <c r="H59" s="47">
        <v>5.925173236302152</v>
      </c>
      <c r="I59" s="47">
        <v>35.698150109742095</v>
      </c>
      <c r="J59" s="47">
        <v>-3.090925026909007</v>
      </c>
      <c r="K59" s="47">
        <v>-2.770174620170566</v>
      </c>
      <c r="L59" s="47">
        <v>10.406727693528149</v>
      </c>
      <c r="M59" s="47">
        <v>3.030985956118138</v>
      </c>
      <c r="N59" s="47">
        <v>2.5861926704771045</v>
      </c>
      <c r="O59" s="53">
        <v>99.99999999999997</v>
      </c>
    </row>
    <row r="60" spans="1:15" ht="9.75" customHeight="1" thickBot="1">
      <c r="A60" s="34"/>
      <c r="B60" s="34"/>
      <c r="C60" s="34"/>
      <c r="D60" s="34"/>
      <c r="E60" s="34"/>
      <c r="F60" s="34"/>
      <c r="G60" s="34"/>
      <c r="H60" s="34"/>
      <c r="I60" s="34"/>
      <c r="J60" s="60"/>
      <c r="K60" s="34"/>
      <c r="L60" s="34"/>
      <c r="M60" s="34"/>
      <c r="N60" s="34"/>
      <c r="O60" s="34"/>
    </row>
    <row r="61" spans="1:15" ht="2.25" customHeight="1">
      <c r="A61" s="54"/>
      <c r="B61" s="56"/>
      <c r="C61" s="56"/>
      <c r="D61" s="56"/>
      <c r="E61" s="56"/>
      <c r="F61" s="56"/>
      <c r="G61" s="56"/>
      <c r="H61" s="56"/>
      <c r="I61" s="56"/>
      <c r="J61" s="73"/>
      <c r="K61" s="56"/>
      <c r="L61" s="56"/>
      <c r="M61" s="56"/>
      <c r="N61" s="56"/>
      <c r="O61" s="31"/>
    </row>
    <row r="62" spans="1:15" s="12" customFormat="1" ht="12">
      <c r="A62" s="57" t="s">
        <v>42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7"/>
    </row>
    <row r="63" spans="1:15" s="12" customFormat="1" ht="12">
      <c r="A63" s="57" t="s">
        <v>69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7"/>
    </row>
    <row r="64" spans="2:14" s="12" customFormat="1" ht="12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</sheetData>
  <sheetProtection/>
  <conditionalFormatting sqref="B11:N18 B20:N23">
    <cfRule type="expression" priority="8" dxfId="0" stopIfTrue="1">
      <formula>B11&gt;2</formula>
    </cfRule>
  </conditionalFormatting>
  <conditionalFormatting sqref="B28:N35 B37:N40">
    <cfRule type="expression" priority="7" dxfId="0" stopIfTrue="1">
      <formula>B28&gt;2</formula>
    </cfRule>
  </conditionalFormatting>
  <conditionalFormatting sqref="B45:N57">
    <cfRule type="expression" priority="5" dxfId="5" stopIfTrue="1">
      <formula>B45&lt;0</formula>
    </cfRule>
    <cfRule type="expression" priority="6" dxfId="0" stopIfTrue="1">
      <formula>B45&gt;4</formula>
    </cfRule>
  </conditionalFormatting>
  <conditionalFormatting sqref="B19:I19 K19:N19">
    <cfRule type="expression" priority="4" dxfId="0" stopIfTrue="1">
      <formula>B19&gt;2</formula>
    </cfRule>
  </conditionalFormatting>
  <conditionalFormatting sqref="J19">
    <cfRule type="expression" priority="3" dxfId="0" stopIfTrue="1">
      <formula>J19&gt;2</formula>
    </cfRule>
  </conditionalFormatting>
  <conditionalFormatting sqref="B36:I36 K36:N36">
    <cfRule type="expression" priority="2" dxfId="0" stopIfTrue="1">
      <formula>B36&gt;2</formula>
    </cfRule>
  </conditionalFormatting>
  <conditionalFormatting sqref="J36">
    <cfRule type="expression" priority="1" dxfId="0" stopIfTrue="1">
      <formula>J36&gt;2</formula>
    </cfRule>
  </conditionalFormatting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4"/>
  <sheetViews>
    <sheetView zoomScalePageLayoutView="0" workbookViewId="0" topLeftCell="A1">
      <pane xSplit="1" ySplit="7" topLeftCell="B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75" sqref="A75:IV102"/>
    </sheetView>
  </sheetViews>
  <sheetFormatPr defaultColWidth="11.421875" defaultRowHeight="12.75"/>
  <cols>
    <col min="1" max="1" width="13.57421875" style="0" customWidth="1"/>
    <col min="2" max="7" width="8.7109375" style="0" customWidth="1"/>
    <col min="8" max="8" width="9.57421875" style="0" customWidth="1"/>
    <col min="9" max="11" width="8.7109375" style="0" customWidth="1"/>
    <col min="12" max="12" width="8.8515625" style="0" customWidth="1"/>
  </cols>
  <sheetData>
    <row r="1" spans="1:12" ht="12.75">
      <c r="A1" s="32" t="s">
        <v>62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.75">
      <c r="A2" s="32" t="str">
        <f>+Exp!A2</f>
        <v>ARGENTINA, BOLIVIA, BRASIL, CHILE, COLOMBIA, ECUADOR, MÉXICO, PARAGUAY, PERÚ Y URUGUAY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2.75">
      <c r="A3" s="32" t="s">
        <v>20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3" ht="12.75">
      <c r="A4" s="33" t="str">
        <f>+Exp!A4</f>
        <v>Enero-marzo 2011-2012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59"/>
      <c r="M4" s="13"/>
    </row>
    <row r="5" spans="1:12" ht="12.75">
      <c r="A5" s="33" t="s">
        <v>36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31"/>
    </row>
    <row r="6" spans="1:12" ht="9" customHeight="1" thickBo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15" customHeight="1" thickBot="1">
      <c r="A7" s="61" t="s">
        <v>0</v>
      </c>
      <c r="B7" s="36" t="s">
        <v>30</v>
      </c>
      <c r="C7" s="36" t="s">
        <v>31</v>
      </c>
      <c r="D7" s="36" t="s">
        <v>32</v>
      </c>
      <c r="E7" s="62" t="s">
        <v>33</v>
      </c>
      <c r="F7" s="36" t="s">
        <v>40</v>
      </c>
      <c r="G7" s="36" t="s">
        <v>34</v>
      </c>
      <c r="H7" s="36" t="s">
        <v>35</v>
      </c>
      <c r="I7" s="36" t="s">
        <v>41</v>
      </c>
      <c r="J7" s="36" t="s">
        <v>37</v>
      </c>
      <c r="K7" s="36" t="s">
        <v>38</v>
      </c>
      <c r="L7" s="36" t="s">
        <v>18</v>
      </c>
    </row>
    <row r="8" spans="1:12" ht="9" customHeight="1">
      <c r="A8" s="63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5">
      <c r="A9" s="64"/>
      <c r="B9" s="64" t="str">
        <f>+Exp!B10</f>
        <v>Enero-marzo 2012</v>
      </c>
      <c r="C9" s="64"/>
      <c r="D9" s="65"/>
      <c r="E9" s="65"/>
      <c r="F9" s="65"/>
      <c r="G9" s="65"/>
      <c r="H9" s="65"/>
      <c r="I9" s="65"/>
      <c r="J9" s="65"/>
      <c r="K9" s="65"/>
      <c r="L9" s="65"/>
    </row>
    <row r="10" spans="1:12" ht="9" customHeight="1">
      <c r="A10" s="66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14.25" customHeight="1">
      <c r="A11" s="32" t="s">
        <v>6</v>
      </c>
      <c r="B11" s="67">
        <f>+Exp!B25</f>
        <v>7857.80929974</v>
      </c>
      <c r="C11" s="67">
        <f>+Exp!C25</f>
        <v>1448.2700000000002</v>
      </c>
      <c r="D11" s="67">
        <f>+Exp!D25</f>
        <v>10776.693000000001</v>
      </c>
      <c r="E11" s="67">
        <f>+Exp!E25</f>
        <v>2860.4862669999998</v>
      </c>
      <c r="F11" s="67">
        <f>+Exp!F25</f>
        <v>3264.75800118</v>
      </c>
      <c r="G11" s="67">
        <f>+Exp!G25</f>
        <v>1872.4517299999998</v>
      </c>
      <c r="H11" s="67">
        <f>+Exp!H25</f>
        <v>5611.802065999999</v>
      </c>
      <c r="I11" s="67">
        <f>+Exp!I25</f>
        <v>678.769104</v>
      </c>
      <c r="J11" s="67">
        <f>+Exp!J25</f>
        <v>1962.5816803000005</v>
      </c>
      <c r="K11" s="67">
        <f>+Exp!K25</f>
        <v>810.506398</v>
      </c>
      <c r="L11" s="67">
        <f>SUM(B11:K11)</f>
        <v>37144.12754621999</v>
      </c>
    </row>
    <row r="12" spans="1:12" ht="9" customHeight="1">
      <c r="A12" s="33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1:14" ht="14.25" customHeight="1">
      <c r="A13" s="32" t="s">
        <v>24</v>
      </c>
      <c r="B13" s="67">
        <f>SUM(B15:B26)</f>
        <v>10425.390678660002</v>
      </c>
      <c r="C13" s="67">
        <f aca="true" t="shared" si="0" ref="C13:K13">SUM(C15:C26)</f>
        <v>793.28</v>
      </c>
      <c r="D13" s="67">
        <f t="shared" si="0"/>
        <v>44303.057</v>
      </c>
      <c r="E13" s="67">
        <f t="shared" si="0"/>
        <v>17533.916504150005</v>
      </c>
      <c r="F13" s="67">
        <f t="shared" si="0"/>
        <v>12153.320308449996</v>
      </c>
      <c r="G13" s="67">
        <f t="shared" si="0"/>
        <v>4254.126244999998</v>
      </c>
      <c r="H13" s="67">
        <f t="shared" si="0"/>
        <v>84034.62916799998</v>
      </c>
      <c r="I13" s="67">
        <f t="shared" si="0"/>
        <v>410.549752</v>
      </c>
      <c r="J13" s="67">
        <f>SUM(J15:J26)</f>
        <v>9513.046026099997</v>
      </c>
      <c r="K13" s="67">
        <f t="shared" si="0"/>
        <v>1053.132647</v>
      </c>
      <c r="L13" s="67">
        <f>SUM(B13:K13)</f>
        <v>184474.44832935996</v>
      </c>
      <c r="M13" s="2"/>
      <c r="N13" s="2"/>
    </row>
    <row r="14" spans="1:14" ht="6.75" customHeight="1">
      <c r="A14" s="7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2"/>
      <c r="N14" s="2"/>
    </row>
    <row r="15" spans="1:22" ht="14.25">
      <c r="A15" s="33" t="s">
        <v>55</v>
      </c>
      <c r="B15" s="67">
        <v>296.52974106</v>
      </c>
      <c r="C15" s="67">
        <v>1.365</v>
      </c>
      <c r="D15" s="67">
        <v>1370.542</v>
      </c>
      <c r="E15" s="67">
        <v>152.83762078999698</v>
      </c>
      <c r="F15" s="67">
        <v>1646.26457303</v>
      </c>
      <c r="G15" s="67">
        <v>164.82619200000005</v>
      </c>
      <c r="H15" s="67">
        <v>1548.998691</v>
      </c>
      <c r="I15" s="67">
        <v>12.402065</v>
      </c>
      <c r="J15" s="67">
        <v>102.52176850000004</v>
      </c>
      <c r="K15" s="67">
        <v>9.123764</v>
      </c>
      <c r="L15" s="67">
        <f>SUM(B15:K15)</f>
        <v>5305.4114153799965</v>
      </c>
      <c r="M15" s="2"/>
      <c r="N15" s="16"/>
      <c r="O15" s="16"/>
      <c r="P15" s="26"/>
      <c r="Q15" s="26"/>
      <c r="R15" s="16"/>
      <c r="S15" s="16"/>
      <c r="T15" s="16"/>
      <c r="U15" s="16"/>
      <c r="V15" s="16"/>
    </row>
    <row r="16" spans="1:22" ht="6.75" customHeight="1">
      <c r="A16" s="7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2"/>
      <c r="N16" s="16"/>
      <c r="O16" s="16"/>
      <c r="P16" s="26"/>
      <c r="Q16" s="26"/>
      <c r="R16" s="16"/>
      <c r="S16" s="16"/>
      <c r="T16" s="16"/>
      <c r="U16" s="16"/>
      <c r="V16" s="16"/>
    </row>
    <row r="17" spans="1:22" ht="14.25">
      <c r="A17" s="33" t="s">
        <v>51</v>
      </c>
      <c r="B17" s="67">
        <v>567.86189237</v>
      </c>
      <c r="C17" s="67">
        <v>39.202</v>
      </c>
      <c r="D17" s="67">
        <v>627.883</v>
      </c>
      <c r="E17" s="67">
        <v>391.2781146200001</v>
      </c>
      <c r="F17" s="67">
        <v>109.6039828</v>
      </c>
      <c r="G17" s="67">
        <v>21.239</v>
      </c>
      <c r="H17" s="67">
        <v>2739.59493</v>
      </c>
      <c r="I17" s="67">
        <v>0.49694099999999997</v>
      </c>
      <c r="J17" s="67">
        <v>894.508508</v>
      </c>
      <c r="K17" s="67">
        <v>14.238277</v>
      </c>
      <c r="L17" s="67">
        <f>SUM(B17:K17)</f>
        <v>5405.906645790001</v>
      </c>
      <c r="M17" s="2"/>
      <c r="N17" s="16"/>
      <c r="O17" s="16"/>
      <c r="P17" s="26"/>
      <c r="Q17" s="26"/>
      <c r="R17" s="16"/>
      <c r="S17" s="16"/>
      <c r="T17" s="16"/>
      <c r="U17" s="16"/>
      <c r="V17" s="16"/>
    </row>
    <row r="18" spans="1:22" ht="14.25">
      <c r="A18" s="33" t="s">
        <v>13</v>
      </c>
      <c r="B18" s="67">
        <v>879.4267216099998</v>
      </c>
      <c r="C18" s="67">
        <v>256.401</v>
      </c>
      <c r="D18" s="67">
        <v>6965.772</v>
      </c>
      <c r="E18" s="67">
        <v>2295.6954659000003</v>
      </c>
      <c r="F18" s="67">
        <v>5937.71275823</v>
      </c>
      <c r="G18" s="67">
        <v>2804.580616</v>
      </c>
      <c r="H18" s="67">
        <v>69258.36654799999</v>
      </c>
      <c r="I18" s="67">
        <v>13.80017</v>
      </c>
      <c r="J18" s="67">
        <v>1429.2234743000004</v>
      </c>
      <c r="K18" s="67">
        <v>65.411558</v>
      </c>
      <c r="L18" s="67">
        <f>SUM(B18:K18)</f>
        <v>89906.39031204</v>
      </c>
      <c r="M18" s="2"/>
      <c r="N18" s="16"/>
      <c r="O18" s="16"/>
      <c r="P18" s="26"/>
      <c r="Q18" s="26"/>
      <c r="R18" s="16"/>
      <c r="S18" s="16"/>
      <c r="T18" s="16"/>
      <c r="U18" s="16"/>
      <c r="V18" s="16"/>
    </row>
    <row r="19" spans="1:22" ht="6.75" customHeight="1">
      <c r="A19" s="7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2"/>
      <c r="N19" s="16"/>
      <c r="O19" s="16"/>
      <c r="P19" s="26"/>
      <c r="Q19" s="26"/>
      <c r="R19" s="16"/>
      <c r="S19" s="16"/>
      <c r="T19" s="16"/>
      <c r="U19" s="16"/>
      <c r="V19" s="16"/>
    </row>
    <row r="20" spans="1:22" ht="14.25">
      <c r="A20" s="33" t="s">
        <v>50</v>
      </c>
      <c r="B20" s="67">
        <v>2957.16408568</v>
      </c>
      <c r="C20" s="67">
        <v>132.667</v>
      </c>
      <c r="D20" s="67">
        <v>11458.265</v>
      </c>
      <c r="E20" s="67">
        <v>3250.7716080500004</v>
      </c>
      <c r="F20" s="67">
        <v>2486.97681994</v>
      </c>
      <c r="G20" s="67">
        <v>591.891672</v>
      </c>
      <c r="H20" s="67">
        <v>5444.743123</v>
      </c>
      <c r="I20" s="67">
        <v>83.943407</v>
      </c>
      <c r="J20" s="67">
        <v>1794.808004</v>
      </c>
      <c r="K20" s="67">
        <v>238.01752599999998</v>
      </c>
      <c r="L20" s="67">
        <f>SUM(B20:K20)</f>
        <v>28439.248245669998</v>
      </c>
      <c r="M20" s="2"/>
      <c r="N20" s="16"/>
      <c r="O20" s="16"/>
      <c r="P20" s="26"/>
      <c r="Q20" s="26"/>
      <c r="R20" s="16"/>
      <c r="S20" s="16"/>
      <c r="T20" s="16"/>
      <c r="U20" s="16"/>
      <c r="V20" s="16"/>
    </row>
    <row r="21" spans="1:22" ht="7.5" customHeight="1">
      <c r="A21" s="7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2"/>
      <c r="N21" s="16"/>
      <c r="O21" s="16"/>
      <c r="P21" s="26"/>
      <c r="Q21" s="26"/>
      <c r="R21" s="16"/>
      <c r="S21" s="16"/>
      <c r="T21" s="16"/>
      <c r="U21" s="16"/>
      <c r="V21" s="16"/>
    </row>
    <row r="22" spans="1:22" ht="14.25">
      <c r="A22" s="33" t="s">
        <v>14</v>
      </c>
      <c r="B22" s="67">
        <v>112.70950470000001</v>
      </c>
      <c r="C22" s="67">
        <v>104.626</v>
      </c>
      <c r="D22" s="67">
        <v>1604.667</v>
      </c>
      <c r="E22" s="67">
        <v>2114.4322231300002</v>
      </c>
      <c r="F22" s="67">
        <v>93.05795328</v>
      </c>
      <c r="G22" s="67">
        <v>105.39286299999999</v>
      </c>
      <c r="H22" s="67">
        <v>527.828279</v>
      </c>
      <c r="I22" s="67">
        <v>2.0333520000000003</v>
      </c>
      <c r="J22" s="67">
        <v>734.7563282000001</v>
      </c>
      <c r="K22" s="67">
        <v>1.327337</v>
      </c>
      <c r="L22" s="67">
        <f>SUM(B22:K22)</f>
        <v>5400.830840310001</v>
      </c>
      <c r="M22" s="2"/>
      <c r="N22" s="16"/>
      <c r="O22" s="16"/>
      <c r="P22" s="26"/>
      <c r="Q22" s="26"/>
      <c r="R22" s="16"/>
      <c r="S22" s="16"/>
      <c r="T22" s="16"/>
      <c r="U22" s="16"/>
      <c r="V22" s="16"/>
    </row>
    <row r="23" spans="1:22" ht="14.25">
      <c r="A23" s="33" t="s">
        <v>15</v>
      </c>
      <c r="B23" s="67">
        <v>612.9110814500001</v>
      </c>
      <c r="C23" s="67">
        <v>80.547</v>
      </c>
      <c r="D23" s="67">
        <v>8576.844</v>
      </c>
      <c r="E23" s="67">
        <v>4992.9735359</v>
      </c>
      <c r="F23" s="67">
        <v>1032.6361687899998</v>
      </c>
      <c r="G23" s="67">
        <v>174.41439000000003</v>
      </c>
      <c r="H23" s="67">
        <v>1479.163131</v>
      </c>
      <c r="I23" s="67">
        <v>8.750529</v>
      </c>
      <c r="J23" s="67">
        <v>1985.1728959</v>
      </c>
      <c r="K23" s="67">
        <v>83.799893</v>
      </c>
      <c r="L23" s="67">
        <f>SUM(B23:K23)</f>
        <v>19027.212625039996</v>
      </c>
      <c r="M23" s="2"/>
      <c r="N23" s="16"/>
      <c r="O23" s="16"/>
      <c r="P23" s="26"/>
      <c r="Q23" s="26"/>
      <c r="R23" s="16"/>
      <c r="S23" s="16"/>
      <c r="T23" s="16"/>
      <c r="U23" s="16"/>
      <c r="V23" s="16"/>
    </row>
    <row r="24" spans="1:22" ht="14.25">
      <c r="A24" s="33" t="s">
        <v>27</v>
      </c>
      <c r="B24" s="67">
        <v>1014.94288784</v>
      </c>
      <c r="C24" s="67">
        <v>84.63</v>
      </c>
      <c r="D24" s="67">
        <v>3234.877</v>
      </c>
      <c r="E24" s="67">
        <v>2085.0809660100003</v>
      </c>
      <c r="F24" s="67">
        <v>311.88690918000003</v>
      </c>
      <c r="G24" s="67">
        <v>21.033</v>
      </c>
      <c r="H24" s="67">
        <v>881.2894189999998</v>
      </c>
      <c r="I24" s="67">
        <v>24.764225999999997</v>
      </c>
      <c r="J24" s="67">
        <v>592.4600357999999</v>
      </c>
      <c r="K24" s="67">
        <v>26.567782999999995</v>
      </c>
      <c r="L24" s="67">
        <f>SUM(B24:K24)</f>
        <v>8277.53222683</v>
      </c>
      <c r="M24" s="2"/>
      <c r="N24" s="16"/>
      <c r="O24" s="16"/>
      <c r="P24" s="26"/>
      <c r="Q24" s="16"/>
      <c r="R24" s="16"/>
      <c r="S24" s="16"/>
      <c r="T24" s="16"/>
      <c r="U24" s="16"/>
      <c r="V24" s="16"/>
    </row>
    <row r="25" spans="1:22" ht="7.5" customHeight="1">
      <c r="A25" s="7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2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4.25" customHeight="1">
      <c r="A26" s="33" t="s">
        <v>22</v>
      </c>
      <c r="B26" s="67">
        <v>3983.8447639500014</v>
      </c>
      <c r="C26" s="67">
        <v>93.842</v>
      </c>
      <c r="D26" s="67">
        <v>10464.207</v>
      </c>
      <c r="E26" s="67">
        <v>2250.846969750006</v>
      </c>
      <c r="F26" s="67">
        <v>535.1811431999932</v>
      </c>
      <c r="G26" s="67">
        <v>370.74851199999824</v>
      </c>
      <c r="H26" s="67">
        <v>2154.645047000006</v>
      </c>
      <c r="I26" s="67">
        <v>264.35906200000005</v>
      </c>
      <c r="J26" s="67">
        <v>1979.5950113999954</v>
      </c>
      <c r="K26" s="67">
        <v>614.646509</v>
      </c>
      <c r="L26" s="67">
        <f>SUM(B26:K26)</f>
        <v>22711.9160183</v>
      </c>
      <c r="M26" s="2"/>
      <c r="N26" s="16"/>
      <c r="O26" s="16"/>
      <c r="P26" s="16"/>
      <c r="Q26" s="16"/>
      <c r="R26" s="16"/>
      <c r="S26" s="16"/>
      <c r="T26" s="16"/>
      <c r="U26" s="16"/>
      <c r="V26" s="16"/>
    </row>
    <row r="27" spans="1:14" ht="9" customHeight="1">
      <c r="A27" s="7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2"/>
      <c r="N27" s="2"/>
    </row>
    <row r="28" spans="1:14" ht="14.25" customHeight="1">
      <c r="A28" s="78" t="s">
        <v>23</v>
      </c>
      <c r="B28" s="67">
        <f aca="true" t="shared" si="1" ref="B28:L28">+B11+B13</f>
        <v>18283.1999784</v>
      </c>
      <c r="C28" s="67">
        <f t="shared" si="1"/>
        <v>2241.55</v>
      </c>
      <c r="D28" s="67">
        <f t="shared" si="1"/>
        <v>55079.75</v>
      </c>
      <c r="E28" s="67">
        <f t="shared" si="1"/>
        <v>20394.402771150006</v>
      </c>
      <c r="F28" s="67">
        <f t="shared" si="1"/>
        <v>15418.078309629997</v>
      </c>
      <c r="G28" s="67">
        <f t="shared" si="1"/>
        <v>6126.577974999997</v>
      </c>
      <c r="H28" s="67">
        <f t="shared" si="1"/>
        <v>89646.43123399999</v>
      </c>
      <c r="I28" s="67">
        <f t="shared" si="1"/>
        <v>1089.3188559999999</v>
      </c>
      <c r="J28" s="67">
        <f t="shared" si="1"/>
        <v>11475.627706399997</v>
      </c>
      <c r="K28" s="67">
        <f t="shared" si="1"/>
        <v>1863.639045</v>
      </c>
      <c r="L28" s="67">
        <f t="shared" si="1"/>
        <v>221618.57587557996</v>
      </c>
      <c r="M28" s="2"/>
      <c r="N28" s="2"/>
    </row>
    <row r="29" spans="1:12" ht="9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59"/>
    </row>
    <row r="30" spans="1:12" ht="15">
      <c r="A30" s="64"/>
      <c r="B30" s="64" t="str">
        <f>+Exp!B27</f>
        <v>Enero-marzo 2011</v>
      </c>
      <c r="C30" s="64"/>
      <c r="D30" s="65"/>
      <c r="E30" s="65"/>
      <c r="F30" s="65"/>
      <c r="G30" s="65"/>
      <c r="H30" s="65"/>
      <c r="I30" s="65"/>
      <c r="J30" s="65"/>
      <c r="K30" s="65"/>
      <c r="L30" s="79"/>
    </row>
    <row r="31" spans="1:12" ht="9" customHeight="1">
      <c r="A31" s="66"/>
      <c r="B31" s="31"/>
      <c r="C31" s="31"/>
      <c r="D31" s="65"/>
      <c r="E31" s="65"/>
      <c r="F31" s="65"/>
      <c r="G31" s="65"/>
      <c r="H31" s="65"/>
      <c r="I31" s="65"/>
      <c r="J31" s="65"/>
      <c r="K31" s="65"/>
      <c r="L31" s="59"/>
    </row>
    <row r="32" spans="1:12" ht="14.25" customHeight="1">
      <c r="A32" s="32" t="s">
        <v>6</v>
      </c>
      <c r="B32" s="67">
        <f>+Exp!B42</f>
        <v>7340.083733569999</v>
      </c>
      <c r="C32" s="67">
        <f>+Exp!C42</f>
        <v>1078.837</v>
      </c>
      <c r="D32" s="67">
        <f>+Exp!D42</f>
        <v>10559.279</v>
      </c>
      <c r="E32" s="67">
        <f>+Exp!E42</f>
        <v>2857.3760667999995</v>
      </c>
      <c r="F32" s="67">
        <f>+Exp!F42</f>
        <v>2485.4948930799997</v>
      </c>
      <c r="G32" s="67">
        <f>+Exp!G42</f>
        <v>1803.6257339999997</v>
      </c>
      <c r="H32" s="67">
        <f>+Exp!H42</f>
        <v>4370.6679429999995</v>
      </c>
      <c r="I32" s="67">
        <f>+Exp!I42</f>
        <v>776.454926</v>
      </c>
      <c r="J32" s="67">
        <f>+Exp!J42</f>
        <v>1700.5967053000004</v>
      </c>
      <c r="K32" s="67">
        <f>+Exp!K42</f>
        <v>693.7758670000002</v>
      </c>
      <c r="L32" s="67">
        <f>SUM(B32:K32)</f>
        <v>33666.19186874999</v>
      </c>
    </row>
    <row r="33" spans="1:12" ht="9" customHeight="1">
      <c r="A33" s="33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4" ht="14.25" customHeight="1">
      <c r="A34" s="32" t="s">
        <v>24</v>
      </c>
      <c r="B34" s="67">
        <f>SUM(B36:B47)</f>
        <v>9559.745985390002</v>
      </c>
      <c r="C34" s="67">
        <f aca="true" t="shared" si="2" ref="C34:K34">SUM(C36:C47)</f>
        <v>785.9599999999999</v>
      </c>
      <c r="D34" s="67">
        <f t="shared" si="2"/>
        <v>40673.521</v>
      </c>
      <c r="E34" s="67">
        <f t="shared" si="2"/>
        <v>16547.73122097001</v>
      </c>
      <c r="F34" s="67">
        <f t="shared" si="2"/>
        <v>10143.59504983</v>
      </c>
      <c r="G34" s="67">
        <f t="shared" si="2"/>
        <v>3540.4008999999983</v>
      </c>
      <c r="H34" s="67">
        <f t="shared" si="2"/>
        <v>77432.51234399997</v>
      </c>
      <c r="I34" s="67">
        <f t="shared" si="2"/>
        <v>375.30242899999996</v>
      </c>
      <c r="J34" s="67">
        <f t="shared" si="2"/>
        <v>8387.9876525</v>
      </c>
      <c r="K34" s="67">
        <f t="shared" si="2"/>
        <v>962.7391329999998</v>
      </c>
      <c r="L34" s="67">
        <f>SUM(B34:K34)</f>
        <v>168409.49571468998</v>
      </c>
      <c r="M34" s="2"/>
      <c r="N34" s="2"/>
    </row>
    <row r="35" spans="1:14" ht="6.75" customHeight="1">
      <c r="A35" s="7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2"/>
      <c r="N35" s="2"/>
    </row>
    <row r="36" spans="1:23" ht="14.25" customHeight="1">
      <c r="A36" s="33" t="s">
        <v>55</v>
      </c>
      <c r="B36" s="67">
        <v>102.28849897000002</v>
      </c>
      <c r="C36" s="67">
        <v>1.666</v>
      </c>
      <c r="D36" s="67">
        <v>1540.246</v>
      </c>
      <c r="E36" s="67">
        <v>142.44912131000302</v>
      </c>
      <c r="F36" s="67">
        <v>1830.1192914000003</v>
      </c>
      <c r="G36" s="67">
        <v>277.894845</v>
      </c>
      <c r="H36" s="67">
        <v>1353.942098</v>
      </c>
      <c r="I36" s="67">
        <v>7.399697</v>
      </c>
      <c r="J36" s="67">
        <v>81.3141943</v>
      </c>
      <c r="K36" s="67">
        <v>10.053824</v>
      </c>
      <c r="L36" s="67">
        <f>SUM(B36:K36)</f>
        <v>5347.373569980003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6.75" customHeight="1">
      <c r="A37" s="7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4.25" customHeight="1">
      <c r="A38" s="33" t="s">
        <v>51</v>
      </c>
      <c r="B38" s="67">
        <v>421.63224814</v>
      </c>
      <c r="C38" s="67">
        <v>30.622</v>
      </c>
      <c r="D38" s="67">
        <v>599.101</v>
      </c>
      <c r="E38" s="67">
        <v>360.17750514000005</v>
      </c>
      <c r="F38" s="67">
        <v>161.66208019</v>
      </c>
      <c r="G38" s="67">
        <v>18.994</v>
      </c>
      <c r="H38" s="67">
        <v>2486.721208</v>
      </c>
      <c r="I38" s="67">
        <v>0.473534</v>
      </c>
      <c r="J38" s="67">
        <v>917.5684443</v>
      </c>
      <c r="K38" s="67">
        <v>13.619691999999999</v>
      </c>
      <c r="L38" s="67">
        <f>SUM(B38:K38)</f>
        <v>5010.571711770001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4.25" customHeight="1">
      <c r="A39" s="33" t="s">
        <v>13</v>
      </c>
      <c r="B39" s="67">
        <v>909.65793716</v>
      </c>
      <c r="C39" s="67">
        <v>203.631</v>
      </c>
      <c r="D39" s="67">
        <v>4940.634</v>
      </c>
      <c r="E39" s="67">
        <v>2404.875316459999</v>
      </c>
      <c r="F39" s="67">
        <v>5267.79057389</v>
      </c>
      <c r="G39" s="67">
        <v>2042.072689</v>
      </c>
      <c r="H39" s="67">
        <v>64998.124411000004</v>
      </c>
      <c r="I39" s="67">
        <v>16.518342</v>
      </c>
      <c r="J39" s="67">
        <v>1499.0320889999998</v>
      </c>
      <c r="K39" s="67">
        <v>63.180466</v>
      </c>
      <c r="L39" s="67">
        <f>SUM(B39:K39)</f>
        <v>82345.51682451</v>
      </c>
      <c r="M39" s="21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6.75" customHeight="1">
      <c r="A40" s="7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4.25" customHeight="1">
      <c r="A41" s="33" t="s">
        <v>50</v>
      </c>
      <c r="B41" s="67">
        <v>2925.1907517</v>
      </c>
      <c r="C41" s="67">
        <v>138.969</v>
      </c>
      <c r="D41" s="67">
        <v>11498.747</v>
      </c>
      <c r="E41" s="67">
        <v>3907.9567208500002</v>
      </c>
      <c r="F41" s="67">
        <v>1722.1475036600002</v>
      </c>
      <c r="G41" s="67">
        <v>671.7389400000001</v>
      </c>
      <c r="H41" s="67">
        <v>4299.574825999999</v>
      </c>
      <c r="I41" s="67">
        <v>77.891461</v>
      </c>
      <c r="J41" s="67">
        <v>1717.8437459</v>
      </c>
      <c r="K41" s="67">
        <v>261.65569300000004</v>
      </c>
      <c r="L41" s="67">
        <f>SUM(B41:K41)</f>
        <v>27221.71564211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7.5" customHeight="1">
      <c r="A42" s="7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4.25" customHeight="1">
      <c r="A43" s="33" t="s">
        <v>14</v>
      </c>
      <c r="B43" s="67">
        <v>177.41595897000002</v>
      </c>
      <c r="C43" s="67">
        <v>93.27</v>
      </c>
      <c r="D43" s="67">
        <v>1983.868</v>
      </c>
      <c r="E43" s="67">
        <v>2205.82723768</v>
      </c>
      <c r="F43" s="67">
        <v>184.36824635</v>
      </c>
      <c r="G43" s="67">
        <v>104.340046</v>
      </c>
      <c r="H43" s="67">
        <v>532.935932</v>
      </c>
      <c r="I43" s="67">
        <v>4.545826</v>
      </c>
      <c r="J43" s="67">
        <v>616.1628104</v>
      </c>
      <c r="K43" s="67">
        <v>2.670725</v>
      </c>
      <c r="L43" s="67">
        <f>SUM(B43:K43)</f>
        <v>5905.4047824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4.25" customHeight="1">
      <c r="A44" s="33" t="s">
        <v>15</v>
      </c>
      <c r="B44" s="67">
        <v>314.67323163</v>
      </c>
      <c r="C44" s="67">
        <v>78.99</v>
      </c>
      <c r="D44" s="67">
        <v>7593.207</v>
      </c>
      <c r="E44" s="67">
        <v>3981.46882882</v>
      </c>
      <c r="F44" s="67">
        <v>322.7688599500001</v>
      </c>
      <c r="G44" s="67">
        <v>56.8078</v>
      </c>
      <c r="H44" s="67">
        <v>1300.752776</v>
      </c>
      <c r="I44" s="67">
        <v>14.420556</v>
      </c>
      <c r="J44" s="67">
        <v>1510.885294</v>
      </c>
      <c r="K44" s="67">
        <v>87.691963</v>
      </c>
      <c r="L44" s="67">
        <f>SUM(B44:K44)</f>
        <v>15261.666309399998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4.25" customHeight="1">
      <c r="A45" s="33" t="s">
        <v>27</v>
      </c>
      <c r="B45" s="67">
        <v>894.60339222</v>
      </c>
      <c r="C45" s="67">
        <v>166.125</v>
      </c>
      <c r="D45" s="67">
        <v>2745.257</v>
      </c>
      <c r="E45" s="67">
        <v>1974.9197541300002</v>
      </c>
      <c r="F45" s="67">
        <v>160.3418841</v>
      </c>
      <c r="G45" s="67">
        <v>40.238</v>
      </c>
      <c r="H45" s="67">
        <v>726.0962609999999</v>
      </c>
      <c r="I45" s="67">
        <v>13.150943999999999</v>
      </c>
      <c r="J45" s="67">
        <v>717.7221053000001</v>
      </c>
      <c r="K45" s="67">
        <v>26.338576999999997</v>
      </c>
      <c r="L45" s="67">
        <f>SUM(B45:K45)</f>
        <v>7464.792917750001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7.5" customHeight="1">
      <c r="A46" s="7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4.25" customHeight="1">
      <c r="A47" s="33" t="s">
        <v>22</v>
      </c>
      <c r="B47" s="67">
        <v>3814.283966600001</v>
      </c>
      <c r="C47" s="67">
        <v>72.687</v>
      </c>
      <c r="D47" s="67">
        <v>9772.461</v>
      </c>
      <c r="E47" s="67">
        <v>1570.0567365800105</v>
      </c>
      <c r="F47" s="67">
        <v>494.39661029000024</v>
      </c>
      <c r="G47" s="67">
        <v>328.3145799999982</v>
      </c>
      <c r="H47" s="67">
        <v>1734.3648319999875</v>
      </c>
      <c r="I47" s="67">
        <v>240.9020689999999</v>
      </c>
      <c r="J47" s="67">
        <v>1327.4589693</v>
      </c>
      <c r="K47" s="67">
        <v>497.52819299999976</v>
      </c>
      <c r="L47" s="67">
        <f>SUM(B47:K47)</f>
        <v>19852.453956769998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14" ht="9" customHeight="1">
      <c r="A48" s="7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2"/>
      <c r="N48" s="2"/>
    </row>
    <row r="49" spans="1:14" ht="14.25" customHeight="1">
      <c r="A49" s="78" t="s">
        <v>23</v>
      </c>
      <c r="B49" s="67">
        <f aca="true" t="shared" si="3" ref="B49:L49">+B32+B34</f>
        <v>16899.82971896</v>
      </c>
      <c r="C49" s="67">
        <f t="shared" si="3"/>
        <v>1864.797</v>
      </c>
      <c r="D49" s="67">
        <f t="shared" si="3"/>
        <v>51232.8</v>
      </c>
      <c r="E49" s="67">
        <f t="shared" si="3"/>
        <v>19405.10728777001</v>
      </c>
      <c r="F49" s="67">
        <f t="shared" si="3"/>
        <v>12629.08994291</v>
      </c>
      <c r="G49" s="67">
        <f t="shared" si="3"/>
        <v>5344.026633999998</v>
      </c>
      <c r="H49" s="67">
        <f t="shared" si="3"/>
        <v>81803.18028699997</v>
      </c>
      <c r="I49" s="67">
        <f t="shared" si="3"/>
        <v>1151.757355</v>
      </c>
      <c r="J49" s="67">
        <f t="shared" si="3"/>
        <v>10088.5843578</v>
      </c>
      <c r="K49" s="67">
        <f t="shared" si="3"/>
        <v>1656.5149999999999</v>
      </c>
      <c r="L49" s="67">
        <f t="shared" si="3"/>
        <v>202075.68758343998</v>
      </c>
      <c r="M49" s="2"/>
      <c r="N49" s="2"/>
    </row>
    <row r="50" spans="1:12" ht="9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1:12" ht="15">
      <c r="A51" s="64"/>
      <c r="B51" s="64" t="str">
        <f>+Exp!B44</f>
        <v>Crecimiento 2012/2011</v>
      </c>
      <c r="C51" s="64"/>
      <c r="D51" s="65"/>
      <c r="E51" s="65"/>
      <c r="F51" s="65"/>
      <c r="G51" s="65"/>
      <c r="H51" s="65"/>
      <c r="I51" s="65"/>
      <c r="J51" s="65"/>
      <c r="K51" s="65"/>
      <c r="L51" s="65"/>
    </row>
    <row r="52" spans="1:12" ht="9" customHeight="1">
      <c r="A52" s="66"/>
      <c r="B52" s="31"/>
      <c r="C52" s="31"/>
      <c r="D52" s="65"/>
      <c r="E52" s="65"/>
      <c r="F52" s="65"/>
      <c r="G52" s="65"/>
      <c r="H52" s="65"/>
      <c r="I52" s="65"/>
      <c r="J52" s="65"/>
      <c r="K52" s="65"/>
      <c r="L52" s="31"/>
    </row>
    <row r="53" spans="1:12" ht="14.25" customHeight="1">
      <c r="A53" s="32" t="s">
        <v>6</v>
      </c>
      <c r="B53" s="69">
        <f aca="true" t="shared" si="4" ref="B53:L53">+(B11/B32-1)*100</f>
        <v>7.053401363831502</v>
      </c>
      <c r="C53" s="69">
        <f t="shared" si="4"/>
        <v>34.243634580571516</v>
      </c>
      <c r="D53" s="69">
        <f t="shared" si="4"/>
        <v>2.058985277309189</v>
      </c>
      <c r="E53" s="69">
        <f t="shared" si="4"/>
        <v>0.10884812244835729</v>
      </c>
      <c r="F53" s="69">
        <f t="shared" si="4"/>
        <v>31.352432478118896</v>
      </c>
      <c r="G53" s="69">
        <f t="shared" si="4"/>
        <v>3.815979928793811</v>
      </c>
      <c r="H53" s="69">
        <f t="shared" si="4"/>
        <v>28.39689812143662</v>
      </c>
      <c r="I53" s="69">
        <f t="shared" si="4"/>
        <v>-12.58100357521591</v>
      </c>
      <c r="J53" s="69">
        <f t="shared" si="4"/>
        <v>15.405473513121004</v>
      </c>
      <c r="K53" s="69">
        <f t="shared" si="4"/>
        <v>16.82539513874439</v>
      </c>
      <c r="L53" s="69">
        <f t="shared" si="4"/>
        <v>10.33064770446559</v>
      </c>
    </row>
    <row r="54" spans="1:12" ht="9" customHeight="1">
      <c r="A54" s="33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1:12" ht="14.25" customHeight="1">
      <c r="A55" s="32" t="s">
        <v>24</v>
      </c>
      <c r="B55" s="69">
        <f aca="true" t="shared" si="5" ref="B55:L55">(B13/B34-1)*100</f>
        <v>9.055101407432264</v>
      </c>
      <c r="C55" s="69">
        <f t="shared" si="5"/>
        <v>0.9313451066212064</v>
      </c>
      <c r="D55" s="69">
        <f t="shared" si="5"/>
        <v>8.92358446174355</v>
      </c>
      <c r="E55" s="69">
        <f>(E13/E34-1)*100</f>
        <v>5.959640448657133</v>
      </c>
      <c r="F55" s="69">
        <f t="shared" si="5"/>
        <v>19.812751285390462</v>
      </c>
      <c r="G55" s="69">
        <f t="shared" si="5"/>
        <v>20.159449880379366</v>
      </c>
      <c r="H55" s="69">
        <f t="shared" si="5"/>
        <v>8.526285179369598</v>
      </c>
      <c r="I55" s="69">
        <f t="shared" si="5"/>
        <v>9.39171193054018</v>
      </c>
      <c r="J55" s="69">
        <f t="shared" si="5"/>
        <v>13.412732829484785</v>
      </c>
      <c r="K55" s="69">
        <f t="shared" si="5"/>
        <v>9.389201176265072</v>
      </c>
      <c r="L55" s="69">
        <f t="shared" si="5"/>
        <v>9.539220188561304</v>
      </c>
    </row>
    <row r="56" spans="1:12" ht="6.75" customHeight="1">
      <c r="A56" s="77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1:13" ht="14.25" customHeight="1">
      <c r="A57" s="33" t="s">
        <v>55</v>
      </c>
      <c r="B57" s="69">
        <f aca="true" t="shared" si="6" ref="B57:L57">(B15/B36-1)*100</f>
        <v>189.89548585219592</v>
      </c>
      <c r="C57" s="69">
        <f t="shared" si="6"/>
        <v>-18.067226890756295</v>
      </c>
      <c r="D57" s="69">
        <f t="shared" si="6"/>
        <v>-11.017980244714165</v>
      </c>
      <c r="E57" s="69">
        <f aca="true" t="shared" si="7" ref="E57:J57">(E15/E36-1)*100</f>
        <v>7.292778912539677</v>
      </c>
      <c r="F57" s="69">
        <f t="shared" si="7"/>
        <v>-10.04605105437446</v>
      </c>
      <c r="G57" s="69">
        <f t="shared" si="7"/>
        <v>-40.6875676301228</v>
      </c>
      <c r="H57" s="69">
        <f t="shared" si="7"/>
        <v>14.406568293291965</v>
      </c>
      <c r="I57" s="69">
        <f t="shared" si="7"/>
        <v>67.60233560914726</v>
      </c>
      <c r="J57" s="69">
        <f t="shared" si="7"/>
        <v>26.081023593195752</v>
      </c>
      <c r="K57" s="69">
        <f t="shared" si="6"/>
        <v>-9.250808448606229</v>
      </c>
      <c r="L57" s="69">
        <f t="shared" si="6"/>
        <v>-0.7847245764833088</v>
      </c>
      <c r="M57" s="15"/>
    </row>
    <row r="58" spans="1:12" ht="6.75" customHeight="1">
      <c r="A58" s="77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1:13" ht="14.25" customHeight="1">
      <c r="A59" s="33" t="s">
        <v>51</v>
      </c>
      <c r="B59" s="69">
        <f aca="true" t="shared" si="8" ref="B59:L59">+(B17/B38-1)*100</f>
        <v>34.681797911587985</v>
      </c>
      <c r="C59" s="69">
        <f t="shared" si="8"/>
        <v>28.019071255959773</v>
      </c>
      <c r="D59" s="69">
        <f t="shared" si="8"/>
        <v>4.804198290438522</v>
      </c>
      <c r="E59" s="69">
        <f>+(E17/E38-1)*100</f>
        <v>8.634800629181804</v>
      </c>
      <c r="F59" s="69">
        <f t="shared" si="8"/>
        <v>-32.20179854720203</v>
      </c>
      <c r="G59" s="69">
        <f t="shared" si="8"/>
        <v>11.81952195430136</v>
      </c>
      <c r="H59" s="69">
        <f t="shared" si="8"/>
        <v>10.168961489791585</v>
      </c>
      <c r="I59" s="69">
        <f t="shared" si="8"/>
        <v>4.943045272356361</v>
      </c>
      <c r="J59" s="69">
        <f t="shared" si="8"/>
        <v>-2.5131570776272816</v>
      </c>
      <c r="K59" s="69">
        <f t="shared" si="8"/>
        <v>4.54184279644505</v>
      </c>
      <c r="L59" s="69">
        <f t="shared" si="8"/>
        <v>7.89001648437333</v>
      </c>
      <c r="M59" s="15"/>
    </row>
    <row r="60" spans="1:13" ht="14.25" customHeight="1">
      <c r="A60" s="33" t="s">
        <v>13</v>
      </c>
      <c r="B60" s="69">
        <f aca="true" t="shared" si="9" ref="B60:L60">+(B18/B39-1)*100</f>
        <v>-3.323360827739663</v>
      </c>
      <c r="C60" s="69">
        <f t="shared" si="9"/>
        <v>25.914521855709594</v>
      </c>
      <c r="D60" s="69">
        <f t="shared" si="9"/>
        <v>40.989435768769766</v>
      </c>
      <c r="E60" s="69">
        <f>+(E18/E39-1)*100</f>
        <v>-4.539938092121654</v>
      </c>
      <c r="F60" s="69">
        <f t="shared" si="9"/>
        <v>12.71732759575701</v>
      </c>
      <c r="G60" s="69">
        <f t="shared" si="9"/>
        <v>37.33990132219041</v>
      </c>
      <c r="H60" s="69">
        <f t="shared" si="9"/>
        <v>6.554407801156503</v>
      </c>
      <c r="I60" s="69">
        <f t="shared" si="9"/>
        <v>-16.45547719014415</v>
      </c>
      <c r="J60" s="69">
        <f t="shared" si="9"/>
        <v>-4.656912631307886</v>
      </c>
      <c r="K60" s="69">
        <f t="shared" si="9"/>
        <v>3.5313003231093543</v>
      </c>
      <c r="L60" s="69">
        <f t="shared" si="9"/>
        <v>9.181888436796504</v>
      </c>
      <c r="M60" s="15"/>
    </row>
    <row r="61" spans="1:12" ht="6.75" customHeight="1">
      <c r="A61" s="77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1:13" ht="14.25" customHeight="1">
      <c r="A62" s="33" t="s">
        <v>50</v>
      </c>
      <c r="B62" s="69">
        <f aca="true" t="shared" si="10" ref="B62:L62">+(B20/B41-1)*100</f>
        <v>1.0930341538041066</v>
      </c>
      <c r="C62" s="69">
        <f t="shared" si="10"/>
        <v>-4.5348243133360615</v>
      </c>
      <c r="D62" s="69">
        <f t="shared" si="10"/>
        <v>-0.35205575007433154</v>
      </c>
      <c r="E62" s="69">
        <f>+(E20/E41-1)*100</f>
        <v>-16.816591373536472</v>
      </c>
      <c r="F62" s="69">
        <f t="shared" si="10"/>
        <v>44.41137095716503</v>
      </c>
      <c r="G62" s="69">
        <f t="shared" si="10"/>
        <v>-11.88665168048767</v>
      </c>
      <c r="H62" s="69">
        <f t="shared" si="10"/>
        <v>26.63445441337695</v>
      </c>
      <c r="I62" s="69">
        <f t="shared" si="10"/>
        <v>7.769716888478939</v>
      </c>
      <c r="J62" s="69">
        <f t="shared" si="10"/>
        <v>4.480282812897962</v>
      </c>
      <c r="K62" s="69">
        <f t="shared" si="10"/>
        <v>-9.034073262071185</v>
      </c>
      <c r="L62" s="69">
        <f t="shared" si="10"/>
        <v>4.472651979644393</v>
      </c>
      <c r="M62" s="15"/>
    </row>
    <row r="63" spans="1:12" ht="7.5" customHeight="1">
      <c r="A63" s="77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1:13" ht="14.25" customHeight="1">
      <c r="A64" s="33" t="s">
        <v>14</v>
      </c>
      <c r="B64" s="69">
        <f>+(B22/B43-1)*100</f>
        <v>-36.47160866793357</v>
      </c>
      <c r="C64" s="69">
        <f aca="true" t="shared" si="11" ref="C64:K64">+(C22/C43-1)*100</f>
        <v>12.175404738929995</v>
      </c>
      <c r="D64" s="69">
        <f t="shared" si="11"/>
        <v>-19.114225341605394</v>
      </c>
      <c r="E64" s="69">
        <f>+(E22/E43-1)*100</f>
        <v>-4.143344183478548</v>
      </c>
      <c r="F64" s="69">
        <f t="shared" si="11"/>
        <v>-49.526040887029346</v>
      </c>
      <c r="G64" s="69">
        <f t="shared" si="11"/>
        <v>1.0090248570524762</v>
      </c>
      <c r="H64" s="69">
        <f t="shared" si="11"/>
        <v>-0.9583990670008036</v>
      </c>
      <c r="I64" s="69">
        <f t="shared" si="11"/>
        <v>-55.269911342845056</v>
      </c>
      <c r="J64" s="69">
        <f t="shared" si="11"/>
        <v>19.247107387576932</v>
      </c>
      <c r="K64" s="69">
        <f t="shared" si="11"/>
        <v>-50.30049892819366</v>
      </c>
      <c r="L64" s="69">
        <f>+(L22/L43-1)*100</f>
        <v>-8.544273604982866</v>
      </c>
      <c r="M64" s="15"/>
    </row>
    <row r="65" spans="1:13" ht="14.25" customHeight="1">
      <c r="A65" s="33" t="s">
        <v>15</v>
      </c>
      <c r="B65" s="69">
        <f>+(B23/B44-1)*100</f>
        <v>94.77700034258874</v>
      </c>
      <c r="C65" s="69">
        <f aca="true" t="shared" si="12" ref="C65:K65">+(C23/C44-1)*100</f>
        <v>1.971135586783146</v>
      </c>
      <c r="D65" s="69">
        <f t="shared" si="12"/>
        <v>12.954170747616889</v>
      </c>
      <c r="E65" s="69">
        <f>+(E23/E44-1)*100</f>
        <v>25.40531523839111</v>
      </c>
      <c r="F65" s="69">
        <f t="shared" si="12"/>
        <v>219.93054377983205</v>
      </c>
      <c r="G65" s="69">
        <f t="shared" si="12"/>
        <v>207.02542608585443</v>
      </c>
      <c r="H65" s="69">
        <f t="shared" si="12"/>
        <v>13.715931135556536</v>
      </c>
      <c r="I65" s="69">
        <f t="shared" si="12"/>
        <v>-39.319059542503076</v>
      </c>
      <c r="J65" s="69">
        <f t="shared" si="12"/>
        <v>31.391370594676005</v>
      </c>
      <c r="K65" s="69">
        <f t="shared" si="12"/>
        <v>-4.4383428843986605</v>
      </c>
      <c r="L65" s="69">
        <f>+(L23/L44-1)*100</f>
        <v>24.67323186931898</v>
      </c>
      <c r="M65" s="15"/>
    </row>
    <row r="66" spans="1:13" ht="14.25" customHeight="1">
      <c r="A66" s="33" t="s">
        <v>27</v>
      </c>
      <c r="B66" s="69">
        <f>+(B24/B45-1)*100</f>
        <v>13.45171465551589</v>
      </c>
      <c r="C66" s="69">
        <f aca="true" t="shared" si="13" ref="C66:K66">+(C24/C45-1)*100</f>
        <v>-49.05643340857788</v>
      </c>
      <c r="D66" s="69">
        <f t="shared" si="13"/>
        <v>17.835124361762844</v>
      </c>
      <c r="E66" s="69">
        <f>+(E24/E45-1)*100</f>
        <v>5.578009519102145</v>
      </c>
      <c r="F66" s="69">
        <f t="shared" si="13"/>
        <v>94.51368613423949</v>
      </c>
      <c r="G66" s="69">
        <f t="shared" si="13"/>
        <v>-47.7285153337641</v>
      </c>
      <c r="H66" s="69">
        <f t="shared" si="13"/>
        <v>21.37363409450197</v>
      </c>
      <c r="I66" s="69">
        <f t="shared" si="13"/>
        <v>88.30759221543335</v>
      </c>
      <c r="J66" s="69">
        <f t="shared" si="13"/>
        <v>-17.452725584875495</v>
      </c>
      <c r="K66" s="69">
        <f t="shared" si="13"/>
        <v>0.8702292458700356</v>
      </c>
      <c r="L66" s="69">
        <f>+(L24/L45-1)*100</f>
        <v>10.88763369640764</v>
      </c>
      <c r="M66" s="15"/>
    </row>
    <row r="67" spans="1:12" ht="7.5" customHeight="1">
      <c r="A67" s="77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1:13" ht="14.25" customHeight="1">
      <c r="A68" s="33" t="s">
        <v>22</v>
      </c>
      <c r="B68" s="69">
        <f aca="true" t="shared" si="14" ref="B68:L68">+(B26/B47-1)*100</f>
        <v>4.445416199600483</v>
      </c>
      <c r="C68" s="69">
        <f t="shared" si="14"/>
        <v>29.104241473716066</v>
      </c>
      <c r="D68" s="69">
        <f t="shared" si="14"/>
        <v>7.0785240278779415</v>
      </c>
      <c r="E68" s="69">
        <f>+(E26/E47-1)*100</f>
        <v>43.36086826090963</v>
      </c>
      <c r="F68" s="69">
        <f t="shared" si="14"/>
        <v>8.249355287057858</v>
      </c>
      <c r="G68" s="69">
        <f t="shared" si="14"/>
        <v>12.92477842440023</v>
      </c>
      <c r="H68" s="69">
        <f t="shared" si="14"/>
        <v>24.23251482304165</v>
      </c>
      <c r="I68" s="69">
        <f t="shared" si="14"/>
        <v>9.737148832872888</v>
      </c>
      <c r="J68" s="69">
        <f t="shared" si="14"/>
        <v>49.126644000445594</v>
      </c>
      <c r="K68" s="69">
        <f t="shared" si="14"/>
        <v>23.540036051786185</v>
      </c>
      <c r="L68" s="69">
        <f t="shared" si="14"/>
        <v>14.403569794226279</v>
      </c>
      <c r="M68" s="15"/>
    </row>
    <row r="69" spans="1:12" ht="7.5" customHeight="1">
      <c r="A69" s="77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1:12" ht="14.25" customHeight="1">
      <c r="A70" s="78" t="s">
        <v>23</v>
      </c>
      <c r="B70" s="69">
        <f aca="true" t="shared" si="15" ref="B70:L70">+(B28/B49-1)*100</f>
        <v>8.185705314462366</v>
      </c>
      <c r="C70" s="69">
        <f t="shared" si="15"/>
        <v>20.203432330704096</v>
      </c>
      <c r="D70" s="69">
        <f t="shared" si="15"/>
        <v>7.508763916865746</v>
      </c>
      <c r="E70" s="69">
        <f t="shared" si="15"/>
        <v>5.0981191121962866</v>
      </c>
      <c r="F70" s="69">
        <f t="shared" si="15"/>
        <v>22.08384277353048</v>
      </c>
      <c r="G70" s="69">
        <f t="shared" si="15"/>
        <v>14.643477560931629</v>
      </c>
      <c r="H70" s="69">
        <f t="shared" si="15"/>
        <v>9.587953572810504</v>
      </c>
      <c r="I70" s="69">
        <f t="shared" si="15"/>
        <v>-5.421150447092227</v>
      </c>
      <c r="J70" s="69">
        <f t="shared" si="15"/>
        <v>13.748642023571932</v>
      </c>
      <c r="K70" s="69">
        <f t="shared" si="15"/>
        <v>12.503602140638638</v>
      </c>
      <c r="L70" s="69">
        <f t="shared" si="15"/>
        <v>9.67107351005323</v>
      </c>
    </row>
    <row r="71" spans="1:12" ht="9" customHeight="1" thickBot="1">
      <c r="A71" s="60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</row>
    <row r="72" spans="1:12" ht="2.25" customHeight="1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</row>
    <row r="73" spans="1:12" s="12" customFormat="1" ht="12">
      <c r="A73" s="57" t="s">
        <v>49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</row>
    <row r="74" spans="2:12" s="12" customFormat="1" ht="12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</sheetData>
  <sheetProtection/>
  <printOptions/>
  <pageMargins left="0.5905511811023623" right="0.5905511811023623" top="0.7874015748031497" bottom="0.7874015748031497" header="0" footer="0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PageLayoutView="0" workbookViewId="0" topLeftCell="A1">
      <pane xSplit="1" ySplit="7" topLeftCell="B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76" sqref="A76:IV104"/>
    </sheetView>
  </sheetViews>
  <sheetFormatPr defaultColWidth="11.421875" defaultRowHeight="12.75"/>
  <cols>
    <col min="1" max="1" width="13.57421875" style="0" customWidth="1"/>
    <col min="2" max="7" width="8.57421875" style="0" customWidth="1"/>
    <col min="8" max="8" width="10.140625" style="0" customWidth="1"/>
    <col min="9" max="12" width="8.57421875" style="0" customWidth="1"/>
    <col min="13" max="13" width="8.8515625" style="0" customWidth="1"/>
    <col min="14" max="14" width="14.28125" style="0" bestFit="1" customWidth="1"/>
  </cols>
  <sheetData>
    <row r="1" spans="1:13" ht="12.75">
      <c r="A1" s="32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2.75">
      <c r="A2" s="32" t="str">
        <f>Imp!A2</f>
        <v>ARGENTINA, BOLIVIA, BRASIL, CHILE, COLOMBIA, ECUADOR, MÉXICO, PARAGUAY, PERÚ, URUGUAY Y VENEZUELA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2.75">
      <c r="A3" s="32" t="s">
        <v>21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2.75">
      <c r="A4" s="33" t="str">
        <f>+Exp!A4</f>
        <v>Enero-marzo 2011-2012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2.75">
      <c r="A5" s="33" t="s">
        <v>36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31"/>
    </row>
    <row r="6" spans="1:13" ht="9" customHeight="1" thickBo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15" customHeight="1" thickBot="1">
      <c r="A7" s="61" t="s">
        <v>0</v>
      </c>
      <c r="B7" s="36" t="s">
        <v>30</v>
      </c>
      <c r="C7" s="36" t="s">
        <v>31</v>
      </c>
      <c r="D7" s="36" t="s">
        <v>32</v>
      </c>
      <c r="E7" s="62" t="s">
        <v>33</v>
      </c>
      <c r="F7" s="36" t="s">
        <v>40</v>
      </c>
      <c r="G7" s="36" t="s">
        <v>34</v>
      </c>
      <c r="H7" s="36" t="s">
        <v>35</v>
      </c>
      <c r="I7" s="36" t="s">
        <v>41</v>
      </c>
      <c r="J7" s="36" t="s">
        <v>37</v>
      </c>
      <c r="K7" s="36" t="s">
        <v>38</v>
      </c>
      <c r="L7" s="36" t="s">
        <v>54</v>
      </c>
      <c r="M7" s="36" t="s">
        <v>18</v>
      </c>
    </row>
    <row r="8" spans="1:13" ht="7.5" customHeight="1">
      <c r="A8" s="63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15">
      <c r="A9" s="64"/>
      <c r="B9" s="64" t="str">
        <f>+Exp!B10</f>
        <v>Enero-marzo 2012</v>
      </c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1:13" ht="7.5" customHeight="1">
      <c r="A10" s="66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ht="14.25" customHeight="1">
      <c r="A11" s="32" t="s">
        <v>6</v>
      </c>
      <c r="B11" s="67">
        <f>+Imp!B25</f>
        <v>5741.8562650799995</v>
      </c>
      <c r="C11" s="67">
        <f>+Imp!C25</f>
        <v>1053.847</v>
      </c>
      <c r="D11" s="67">
        <f>+Imp!D25</f>
        <v>8592.658000000001</v>
      </c>
      <c r="E11" s="67">
        <f>+Imp!E25</f>
        <v>4905.795844989997</v>
      </c>
      <c r="F11" s="67">
        <f>+Imp!F25</f>
        <v>3786.933234439996</v>
      </c>
      <c r="G11" s="67">
        <f>+Imp!G25</f>
        <v>2176.844612</v>
      </c>
      <c r="H11" s="67">
        <f>+Imp!H25</f>
        <v>2257.696254</v>
      </c>
      <c r="I11" s="67">
        <f>+Imp!I25</f>
        <v>1352.8519559999997</v>
      </c>
      <c r="J11" s="67">
        <f>+Imp!J25</f>
        <v>2829.8240284000003</v>
      </c>
      <c r="K11" s="67">
        <f>+Imp!K25</f>
        <v>1300.412118</v>
      </c>
      <c r="L11" s="67">
        <f>+Imp!L25</f>
        <v>3947.4573801100005</v>
      </c>
      <c r="M11" s="67">
        <f>SUM(B11:L11)</f>
        <v>37946.17669301999</v>
      </c>
    </row>
    <row r="12" spans="1:13" ht="9" customHeight="1">
      <c r="A12" s="33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1:15" ht="14.25" customHeight="1">
      <c r="A13" s="32" t="s">
        <v>24</v>
      </c>
      <c r="B13" s="67">
        <f>SUM(B15:B26)</f>
        <v>9572.687770359998</v>
      </c>
      <c r="C13" s="67">
        <f aca="true" t="shared" si="0" ref="C13:L13">SUM(C15:C26)</f>
        <v>810.327</v>
      </c>
      <c r="D13" s="67">
        <f t="shared" si="0"/>
        <v>44049.67</v>
      </c>
      <c r="E13" s="67">
        <f t="shared" si="0"/>
        <v>11916.902489120012</v>
      </c>
      <c r="F13" s="67">
        <f t="shared" si="0"/>
        <v>10061.349402820013</v>
      </c>
      <c r="G13" s="67">
        <f t="shared" si="0"/>
        <v>3854.8233499999997</v>
      </c>
      <c r="H13" s="67">
        <f t="shared" si="0"/>
        <v>85642.64025800001</v>
      </c>
      <c r="I13" s="67">
        <f t="shared" si="0"/>
        <v>1261.1932029999994</v>
      </c>
      <c r="J13" s="67">
        <f t="shared" si="0"/>
        <v>6962.515417099998</v>
      </c>
      <c r="K13" s="67">
        <f t="shared" si="0"/>
        <v>1363.8082290000004</v>
      </c>
      <c r="L13" s="67">
        <f t="shared" si="0"/>
        <v>6213.890446040004</v>
      </c>
      <c r="M13" s="67">
        <f>SUM(B13:L13)</f>
        <v>181709.80756544002</v>
      </c>
      <c r="N13" s="2"/>
      <c r="O13" s="2"/>
    </row>
    <row r="14" spans="1:15" ht="6.75" customHeight="1">
      <c r="A14" s="7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2"/>
      <c r="O14" s="2"/>
    </row>
    <row r="15" spans="1:24" ht="14.25" customHeight="1">
      <c r="A15" s="33" t="s">
        <v>55</v>
      </c>
      <c r="B15" s="67">
        <v>378.1720412</v>
      </c>
      <c r="C15" s="67">
        <v>1.518</v>
      </c>
      <c r="D15" s="67">
        <v>499.548</v>
      </c>
      <c r="E15" s="67">
        <v>494.19650740999896</v>
      </c>
      <c r="F15" s="67">
        <v>324.45880432999996</v>
      </c>
      <c r="G15" s="67">
        <v>144.816385</v>
      </c>
      <c r="H15" s="67">
        <v>1334.508966</v>
      </c>
      <c r="I15" s="67">
        <v>0.30283999999999994</v>
      </c>
      <c r="J15" s="67">
        <v>74.6119251</v>
      </c>
      <c r="K15" s="67">
        <v>2.607501</v>
      </c>
      <c r="L15" s="67">
        <v>263.87292334</v>
      </c>
      <c r="M15" s="67">
        <f>SUM(B15:L15)</f>
        <v>3518.613893379999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6.75" customHeight="1">
      <c r="A16" s="7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4.25" customHeight="1">
      <c r="A17" s="33" t="s">
        <v>51</v>
      </c>
      <c r="B17" s="67">
        <v>87.55607308</v>
      </c>
      <c r="C17" s="67">
        <v>8.425</v>
      </c>
      <c r="D17" s="67">
        <v>673.49</v>
      </c>
      <c r="E17" s="67">
        <v>238.15027569000023</v>
      </c>
      <c r="F17" s="67">
        <v>265.42974386999975</v>
      </c>
      <c r="G17" s="67">
        <v>80.414</v>
      </c>
      <c r="H17" s="67">
        <v>2308.6403280000004</v>
      </c>
      <c r="I17" s="67">
        <v>4.620564</v>
      </c>
      <c r="J17" s="67">
        <v>122.13332820000001</v>
      </c>
      <c r="K17" s="67">
        <v>9.539487</v>
      </c>
      <c r="L17" s="67">
        <v>114.8834715200001</v>
      </c>
      <c r="M17" s="67">
        <f>SUM(B17:L17)</f>
        <v>3913.2822713600003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4.25" customHeight="1">
      <c r="A18" s="33" t="s">
        <v>13</v>
      </c>
      <c r="B18" s="67">
        <v>1691.9264087400002</v>
      </c>
      <c r="C18" s="67">
        <v>188.178</v>
      </c>
      <c r="D18" s="67">
        <v>7739.292</v>
      </c>
      <c r="E18" s="67">
        <v>4054.623171110009</v>
      </c>
      <c r="F18" s="67">
        <v>3329.6567335099858</v>
      </c>
      <c r="G18" s="67">
        <v>1589.61483</v>
      </c>
      <c r="H18" s="67">
        <v>44522.385966</v>
      </c>
      <c r="I18" s="67">
        <v>156.068293</v>
      </c>
      <c r="J18" s="67">
        <v>1726.2225568</v>
      </c>
      <c r="K18" s="67">
        <v>280.64219</v>
      </c>
      <c r="L18" s="67">
        <v>2710.997561060006</v>
      </c>
      <c r="M18" s="67">
        <f>SUM(B18:L18)</f>
        <v>67989.60771021999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6.75" customHeight="1">
      <c r="A19" s="7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4.25" customHeight="1">
      <c r="A20" s="33" t="s">
        <v>50</v>
      </c>
      <c r="B20" s="67">
        <v>2927.0972549099997</v>
      </c>
      <c r="C20" s="67">
        <v>178.294</v>
      </c>
      <c r="D20" s="67">
        <v>11646.334</v>
      </c>
      <c r="E20" s="67">
        <v>2242.0274389900023</v>
      </c>
      <c r="F20" s="67">
        <v>1674.4881846800015</v>
      </c>
      <c r="G20" s="67">
        <v>607.749987</v>
      </c>
      <c r="H20" s="67">
        <v>9368.492242</v>
      </c>
      <c r="I20" s="67">
        <v>171.81381699999991</v>
      </c>
      <c r="J20" s="67">
        <v>1336.060571</v>
      </c>
      <c r="K20" s="67">
        <v>329.40249399999993</v>
      </c>
      <c r="L20" s="67">
        <v>1089.4754714100009</v>
      </c>
      <c r="M20" s="67">
        <f>SUM(B20:L20)</f>
        <v>31571.235460990003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7.5" customHeight="1">
      <c r="A21" s="7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4.25" customHeight="1">
      <c r="A22" s="33" t="s">
        <v>14</v>
      </c>
      <c r="B22" s="67">
        <v>336.01175534000004</v>
      </c>
      <c r="C22" s="67">
        <v>74.895</v>
      </c>
      <c r="D22" s="67">
        <v>1948.506</v>
      </c>
      <c r="E22" s="67">
        <v>421.999594090001</v>
      </c>
      <c r="F22" s="67">
        <v>414.0599231000006</v>
      </c>
      <c r="G22" s="67">
        <v>176.507422</v>
      </c>
      <c r="H22" s="67">
        <v>4189.703489</v>
      </c>
      <c r="I22" s="67">
        <v>79.056947</v>
      </c>
      <c r="J22" s="67">
        <v>343.6529665</v>
      </c>
      <c r="K22" s="67">
        <v>25.302580000000003</v>
      </c>
      <c r="L22" s="67">
        <v>47.39690287</v>
      </c>
      <c r="M22" s="67">
        <f>SUM(B22:L22)</f>
        <v>8057.0925799000015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4.25" customHeight="1">
      <c r="A23" s="33" t="s">
        <v>15</v>
      </c>
      <c r="B23" s="67">
        <v>2225.8661694800003</v>
      </c>
      <c r="C23" s="67">
        <v>267.403</v>
      </c>
      <c r="D23" s="67">
        <v>8399.67</v>
      </c>
      <c r="E23" s="67">
        <v>2702.99357994</v>
      </c>
      <c r="F23" s="67">
        <v>2111.6933341600156</v>
      </c>
      <c r="G23" s="67">
        <v>699.1298899999999</v>
      </c>
      <c r="H23" s="67">
        <v>12744.374088999999</v>
      </c>
      <c r="I23" s="67">
        <v>684.649614</v>
      </c>
      <c r="J23" s="67">
        <v>1671.6766475</v>
      </c>
      <c r="K23" s="67">
        <v>366.61096100000003</v>
      </c>
      <c r="L23" s="67">
        <v>1458.0166206999988</v>
      </c>
      <c r="M23" s="67">
        <f>SUM(B23:L23)</f>
        <v>33332.08390578001</v>
      </c>
      <c r="N23" s="11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4.25" customHeight="1">
      <c r="A24" s="33" t="s">
        <v>27</v>
      </c>
      <c r="B24" s="67">
        <v>809.1811592299999</v>
      </c>
      <c r="C24" s="67">
        <v>53.155</v>
      </c>
      <c r="D24" s="67">
        <v>4646.134</v>
      </c>
      <c r="E24" s="67">
        <v>947.4342921299998</v>
      </c>
      <c r="F24" s="67">
        <v>713.9838769799994</v>
      </c>
      <c r="G24" s="67">
        <v>360.14527000000004</v>
      </c>
      <c r="H24" s="67">
        <v>7861.042661000001</v>
      </c>
      <c r="I24" s="67">
        <v>110.06171599999999</v>
      </c>
      <c r="J24" s="67">
        <v>737.3225397</v>
      </c>
      <c r="K24" s="67">
        <v>96.48170400000001</v>
      </c>
      <c r="L24" s="67">
        <v>160.88728475999997</v>
      </c>
      <c r="M24" s="67">
        <f>SUM(B24:L24)</f>
        <v>16495.8295038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7.5" customHeight="1">
      <c r="A25" s="7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4.25" customHeight="1">
      <c r="A26" s="33" t="s">
        <v>22</v>
      </c>
      <c r="B26" s="67">
        <v>1116.87690838</v>
      </c>
      <c r="C26" s="67">
        <v>38.459</v>
      </c>
      <c r="D26" s="67">
        <v>8496.696</v>
      </c>
      <c r="E26" s="67">
        <v>815.4776297600008</v>
      </c>
      <c r="F26" s="67">
        <v>1227.5788021900114</v>
      </c>
      <c r="G26" s="67">
        <v>196.44556599999964</v>
      </c>
      <c r="H26" s="67">
        <v>3313.4925170000047</v>
      </c>
      <c r="I26" s="67">
        <v>54.61941199999954</v>
      </c>
      <c r="J26" s="67">
        <v>950.8348822999988</v>
      </c>
      <c r="K26" s="67">
        <v>253.22131200000038</v>
      </c>
      <c r="L26" s="67">
        <v>368.3602103799973</v>
      </c>
      <c r="M26" s="67">
        <f>SUM(B26:L26)</f>
        <v>16832.062240010015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15" ht="9" customHeight="1">
      <c r="A27" s="7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2"/>
      <c r="O27" s="2"/>
    </row>
    <row r="28" spans="1:15" ht="14.25" customHeight="1">
      <c r="A28" s="78" t="s">
        <v>23</v>
      </c>
      <c r="B28" s="67">
        <f aca="true" t="shared" si="1" ref="B28:L28">+B11+B13</f>
        <v>15314.544035439998</v>
      </c>
      <c r="C28" s="67">
        <f t="shared" si="1"/>
        <v>1864.174</v>
      </c>
      <c r="D28" s="67">
        <f t="shared" si="1"/>
        <v>52642.328</v>
      </c>
      <c r="E28" s="67">
        <f t="shared" si="1"/>
        <v>16822.69833411001</v>
      </c>
      <c r="F28" s="67">
        <f t="shared" si="1"/>
        <v>13848.282637260008</v>
      </c>
      <c r="G28" s="67">
        <f t="shared" si="1"/>
        <v>6031.6679619999995</v>
      </c>
      <c r="H28" s="67">
        <f t="shared" si="1"/>
        <v>87900.33651200001</v>
      </c>
      <c r="I28" s="67">
        <f t="shared" si="1"/>
        <v>2614.0451589999993</v>
      </c>
      <c r="J28" s="67">
        <f t="shared" si="1"/>
        <v>9792.339445499998</v>
      </c>
      <c r="K28" s="67">
        <f t="shared" si="1"/>
        <v>2664.2203470000004</v>
      </c>
      <c r="L28" s="67">
        <f t="shared" si="1"/>
        <v>10161.347826150004</v>
      </c>
      <c r="M28" s="67">
        <f>SUM(B28:L28)</f>
        <v>219655.98425846003</v>
      </c>
      <c r="N28" s="2"/>
      <c r="O28" s="2"/>
    </row>
    <row r="29" spans="1:13" ht="9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1:13" ht="15">
      <c r="A30" s="64"/>
      <c r="B30" s="64" t="str">
        <f>+Exp!B27</f>
        <v>Enero-marzo 2011</v>
      </c>
      <c r="C30" s="64"/>
      <c r="D30" s="65"/>
      <c r="E30" s="65"/>
      <c r="F30" s="65"/>
      <c r="G30" s="65"/>
      <c r="H30" s="65"/>
      <c r="I30" s="65"/>
      <c r="J30" s="65"/>
      <c r="K30" s="65"/>
      <c r="L30" s="65"/>
      <c r="M30" s="65"/>
    </row>
    <row r="31" spans="1:13" ht="7.5" customHeight="1">
      <c r="A31" s="66"/>
      <c r="B31" s="31"/>
      <c r="C31" s="31"/>
      <c r="D31" s="65"/>
      <c r="E31" s="65"/>
      <c r="F31" s="65"/>
      <c r="G31" s="65"/>
      <c r="H31" s="65"/>
      <c r="I31" s="65"/>
      <c r="J31" s="65"/>
      <c r="K31" s="65"/>
      <c r="L31" s="65"/>
      <c r="M31" s="31"/>
    </row>
    <row r="32" spans="1:13" ht="14.25" customHeight="1">
      <c r="A32" s="32" t="s">
        <v>6</v>
      </c>
      <c r="B32" s="67">
        <f>+Imp!B42</f>
        <v>6140.217323219999</v>
      </c>
      <c r="C32" s="67">
        <f>+Imp!C42</f>
        <v>884.7679999999999</v>
      </c>
      <c r="D32" s="67">
        <f>+Imp!D42</f>
        <v>7952.663</v>
      </c>
      <c r="E32" s="67">
        <f>+Imp!E42</f>
        <v>4668.280206659994</v>
      </c>
      <c r="F32" s="67">
        <f>+Imp!F42</f>
        <v>3135.817436140002</v>
      </c>
      <c r="G32" s="67">
        <f>+Imp!G42</f>
        <v>2249.092657</v>
      </c>
      <c r="H32" s="67">
        <f>+Imp!H42</f>
        <v>2443.372881</v>
      </c>
      <c r="I32" s="67">
        <f>+Imp!I42</f>
        <v>1218.470374</v>
      </c>
      <c r="J32" s="67">
        <f>+Imp!J42</f>
        <v>2547.8150181000005</v>
      </c>
      <c r="K32" s="67">
        <f>+Imp!K42</f>
        <v>1415.6166589999998</v>
      </c>
      <c r="L32" s="67">
        <f>+Imp!L42</f>
        <v>2284.8044416099992</v>
      </c>
      <c r="M32" s="67">
        <f>SUM(B32:L32)</f>
        <v>34940.91799673</v>
      </c>
    </row>
    <row r="33" spans="1:13" ht="9" customHeight="1">
      <c r="A33" s="33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</row>
    <row r="34" spans="1:15" ht="14.25" customHeight="1">
      <c r="A34" s="32" t="s">
        <v>24</v>
      </c>
      <c r="B34" s="67">
        <f>SUM(B36:B47)</f>
        <v>9190.19039981</v>
      </c>
      <c r="C34" s="67">
        <f aca="true" t="shared" si="2" ref="C34:L34">SUM(C36:C47)</f>
        <v>660.515</v>
      </c>
      <c r="D34" s="67">
        <f t="shared" si="2"/>
        <v>40134.9</v>
      </c>
      <c r="E34" s="67">
        <f t="shared" si="2"/>
        <v>10391.58048196</v>
      </c>
      <c r="F34" s="67">
        <f t="shared" si="2"/>
        <v>9053.478122809991</v>
      </c>
      <c r="G34" s="67">
        <f t="shared" si="2"/>
        <v>3083.7588669999996</v>
      </c>
      <c r="H34" s="67">
        <f t="shared" si="2"/>
        <v>77449.310901</v>
      </c>
      <c r="I34" s="67">
        <f t="shared" si="2"/>
        <v>1468.6803950000003</v>
      </c>
      <c r="J34" s="67">
        <f t="shared" si="2"/>
        <v>5810.022520099999</v>
      </c>
      <c r="K34" s="67">
        <f t="shared" si="2"/>
        <v>1183.9028979999996</v>
      </c>
      <c r="L34" s="67">
        <f t="shared" si="2"/>
        <v>5055.347781220004</v>
      </c>
      <c r="M34" s="67">
        <f>SUM(B34:L34)</f>
        <v>163481.6873669</v>
      </c>
      <c r="N34" s="2"/>
      <c r="O34" s="2"/>
    </row>
    <row r="35" spans="1:15" ht="6.75" customHeight="1">
      <c r="A35" s="7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2"/>
      <c r="O35" s="2"/>
    </row>
    <row r="36" spans="1:24" ht="14.25" customHeight="1">
      <c r="A36" s="33" t="s">
        <v>55</v>
      </c>
      <c r="B36" s="67">
        <v>183.00158418</v>
      </c>
      <c r="C36" s="67">
        <v>10.315</v>
      </c>
      <c r="D36" s="67">
        <v>221.346</v>
      </c>
      <c r="E36" s="67">
        <v>228.55108542999898</v>
      </c>
      <c r="F36" s="67">
        <v>184.3126437</v>
      </c>
      <c r="G36" s="67">
        <v>86.03122499999998</v>
      </c>
      <c r="H36" s="67">
        <v>904.890829</v>
      </c>
      <c r="I36" s="67">
        <v>0.639808</v>
      </c>
      <c r="J36" s="67">
        <v>62.197969500000006</v>
      </c>
      <c r="K36" s="67">
        <v>2.0358609999999997</v>
      </c>
      <c r="L36" s="67">
        <v>130.17138483</v>
      </c>
      <c r="M36" s="67">
        <f>SUM(B36:L36)</f>
        <v>2013.493390639999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6.75" customHeight="1">
      <c r="A37" s="7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4.25" customHeight="1">
      <c r="A38" s="33" t="s">
        <v>51</v>
      </c>
      <c r="B38" s="67">
        <v>190.02441171</v>
      </c>
      <c r="C38" s="67">
        <v>7.227</v>
      </c>
      <c r="D38" s="67">
        <v>651.727</v>
      </c>
      <c r="E38" s="67">
        <v>212.0562955499999</v>
      </c>
      <c r="F38" s="67">
        <v>207.19636721</v>
      </c>
      <c r="G38" s="67">
        <v>62.892</v>
      </c>
      <c r="H38" s="67">
        <v>2095.190964</v>
      </c>
      <c r="I38" s="67">
        <v>1.846812</v>
      </c>
      <c r="J38" s="67">
        <v>120.4703538</v>
      </c>
      <c r="K38" s="67">
        <v>7.855877</v>
      </c>
      <c r="L38" s="67">
        <v>70.54923931</v>
      </c>
      <c r="M38" s="67">
        <f>SUM(B38:L38)</f>
        <v>3627.0363205799995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4.25" customHeight="1">
      <c r="A39" s="33" t="s">
        <v>13</v>
      </c>
      <c r="B39" s="67">
        <v>1738.5647550799997</v>
      </c>
      <c r="C39" s="67">
        <v>198.758</v>
      </c>
      <c r="D39" s="67">
        <v>7238.007</v>
      </c>
      <c r="E39" s="67">
        <v>2804.785262409995</v>
      </c>
      <c r="F39" s="67">
        <v>3438.883303349986</v>
      </c>
      <c r="G39" s="67">
        <v>1222.321509</v>
      </c>
      <c r="H39" s="67">
        <v>40772.142837</v>
      </c>
      <c r="I39" s="67">
        <v>147.819763</v>
      </c>
      <c r="J39" s="67">
        <v>1745.0955195999998</v>
      </c>
      <c r="K39" s="67">
        <v>211.159156</v>
      </c>
      <c r="L39" s="67">
        <v>2440.3131477900038</v>
      </c>
      <c r="M39" s="67">
        <f>SUM(B39:L39)</f>
        <v>61957.85025322999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6.75" customHeight="1">
      <c r="A40" s="7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4.25" customHeight="1">
      <c r="A41" s="33" t="s">
        <v>50</v>
      </c>
      <c r="B41" s="67">
        <v>2496.2270126199996</v>
      </c>
      <c r="C41" s="67">
        <v>118.545</v>
      </c>
      <c r="D41" s="67">
        <v>9854.773</v>
      </c>
      <c r="E41" s="67">
        <v>2117.679487270001</v>
      </c>
      <c r="F41" s="67">
        <v>1739.2928721300011</v>
      </c>
      <c r="G41" s="67">
        <v>510.885647</v>
      </c>
      <c r="H41" s="67">
        <v>8222.376632</v>
      </c>
      <c r="I41" s="67">
        <v>161.082134</v>
      </c>
      <c r="J41" s="67">
        <v>969.8718673</v>
      </c>
      <c r="K41" s="67">
        <v>310.79632699999996</v>
      </c>
      <c r="L41" s="67">
        <v>1031.9280874999995</v>
      </c>
      <c r="M41" s="67">
        <f>SUM(B41:L41)</f>
        <v>27533.458066820003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7.5" customHeight="1">
      <c r="A42" s="7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4.25" customHeight="1">
      <c r="A43" s="33" t="s">
        <v>14</v>
      </c>
      <c r="B43" s="67">
        <v>333.68663906</v>
      </c>
      <c r="C43" s="67">
        <v>71.555</v>
      </c>
      <c r="D43" s="67">
        <v>1906.776</v>
      </c>
      <c r="E43" s="67">
        <v>775.821080100001</v>
      </c>
      <c r="F43" s="67">
        <v>366.9128597200001</v>
      </c>
      <c r="G43" s="67">
        <v>175.997473</v>
      </c>
      <c r="H43" s="67">
        <v>3754.586656</v>
      </c>
      <c r="I43" s="67">
        <v>106.847936</v>
      </c>
      <c r="J43" s="67">
        <v>315.02760980000005</v>
      </c>
      <c r="K43" s="67">
        <v>23.228226</v>
      </c>
      <c r="L43" s="67">
        <v>37.071548379999996</v>
      </c>
      <c r="M43" s="67">
        <f>SUM(B43:L43)</f>
        <v>7867.511028060002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4.25" customHeight="1">
      <c r="A44" s="33" t="s">
        <v>15</v>
      </c>
      <c r="B44" s="67">
        <v>2086.89523671</v>
      </c>
      <c r="C44" s="67">
        <v>176.084</v>
      </c>
      <c r="D44" s="67">
        <v>7416.623</v>
      </c>
      <c r="E44" s="67">
        <v>2311.1934069200033</v>
      </c>
      <c r="F44" s="67">
        <v>1576.4463075300032</v>
      </c>
      <c r="G44" s="67">
        <v>451.59436000000005</v>
      </c>
      <c r="H44" s="67">
        <v>11180.826847999999</v>
      </c>
      <c r="I44" s="67">
        <v>873.898981</v>
      </c>
      <c r="J44" s="67">
        <v>1378.2798295</v>
      </c>
      <c r="K44" s="67">
        <v>292.37907</v>
      </c>
      <c r="L44" s="67">
        <v>961.2568972500001</v>
      </c>
      <c r="M44" s="67">
        <f>SUM(B44:L44)</f>
        <v>28705.47793691</v>
      </c>
      <c r="N44" s="2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4.25" customHeight="1">
      <c r="A45" s="33" t="s">
        <v>27</v>
      </c>
      <c r="B45" s="67">
        <v>742.50776562</v>
      </c>
      <c r="C45" s="67">
        <v>47.794</v>
      </c>
      <c r="D45" s="67">
        <v>4705.298</v>
      </c>
      <c r="E45" s="67">
        <v>1099.91944984</v>
      </c>
      <c r="F45" s="67">
        <v>539.4074900100005</v>
      </c>
      <c r="G45" s="67">
        <v>375.3490699999999</v>
      </c>
      <c r="H45" s="67">
        <v>7667.158647000001</v>
      </c>
      <c r="I45" s="67">
        <v>101.96131999999999</v>
      </c>
      <c r="J45" s="67">
        <v>600.7517803999999</v>
      </c>
      <c r="K45" s="67">
        <v>91.517848</v>
      </c>
      <c r="L45" s="67">
        <v>119.25967225000001</v>
      </c>
      <c r="M45" s="67">
        <f>SUM(B45:L45)</f>
        <v>16090.925043120002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7.5" customHeight="1">
      <c r="A46" s="7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4.25" customHeight="1">
      <c r="A47" s="33" t="s">
        <v>22</v>
      </c>
      <c r="B47" s="67">
        <v>1419.2829948300011</v>
      </c>
      <c r="C47" s="67">
        <v>30.237</v>
      </c>
      <c r="D47" s="67">
        <v>8140.35</v>
      </c>
      <c r="E47" s="67">
        <v>841.5744144400004</v>
      </c>
      <c r="F47" s="67">
        <v>1001.0262791600004</v>
      </c>
      <c r="G47" s="67">
        <v>198.68758299999965</v>
      </c>
      <c r="H47" s="67">
        <v>2852.1374880000053</v>
      </c>
      <c r="I47" s="67">
        <v>74.5836410000003</v>
      </c>
      <c r="J47" s="67">
        <v>618.3275901999995</v>
      </c>
      <c r="K47" s="67">
        <v>244.93053299999983</v>
      </c>
      <c r="L47" s="67">
        <v>264.79780391000116</v>
      </c>
      <c r="M47" s="67">
        <f>SUM(B47:L47)</f>
        <v>15685.935327540008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15" ht="9" customHeight="1">
      <c r="A48" s="7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2"/>
      <c r="O48" s="2"/>
    </row>
    <row r="49" spans="1:15" ht="14.25" customHeight="1">
      <c r="A49" s="78" t="s">
        <v>23</v>
      </c>
      <c r="B49" s="67">
        <f aca="true" t="shared" si="3" ref="B49:L49">+B34+B32</f>
        <v>15330.407723029999</v>
      </c>
      <c r="C49" s="67">
        <f t="shared" si="3"/>
        <v>1545.283</v>
      </c>
      <c r="D49" s="67">
        <f t="shared" si="3"/>
        <v>48087.563</v>
      </c>
      <c r="E49" s="67">
        <f t="shared" si="3"/>
        <v>15059.860688619994</v>
      </c>
      <c r="F49" s="67">
        <f t="shared" si="3"/>
        <v>12189.295558949992</v>
      </c>
      <c r="G49" s="67">
        <f t="shared" si="3"/>
        <v>5332.851524</v>
      </c>
      <c r="H49" s="67">
        <f t="shared" si="3"/>
        <v>79892.68378200001</v>
      </c>
      <c r="I49" s="67">
        <f t="shared" si="3"/>
        <v>2687.1507690000003</v>
      </c>
      <c r="J49" s="67">
        <f t="shared" si="3"/>
        <v>8357.8375382</v>
      </c>
      <c r="K49" s="67">
        <f t="shared" si="3"/>
        <v>2599.5195569999996</v>
      </c>
      <c r="L49" s="67">
        <f t="shared" si="3"/>
        <v>7340.152222830004</v>
      </c>
      <c r="M49" s="67">
        <f>SUM(B49:L49)</f>
        <v>198422.60536363</v>
      </c>
      <c r="N49" s="2"/>
      <c r="O49" s="2"/>
    </row>
    <row r="50" spans="1:13" ht="9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</row>
    <row r="51" spans="1:13" ht="15">
      <c r="A51" s="64"/>
      <c r="B51" s="64" t="str">
        <f>+Exp!B44</f>
        <v>Crecimiento 2012/2011</v>
      </c>
      <c r="C51" s="64"/>
      <c r="D51" s="65"/>
      <c r="E51" s="65"/>
      <c r="F51" s="65"/>
      <c r="G51" s="65"/>
      <c r="H51" s="65"/>
      <c r="I51" s="65"/>
      <c r="J51" s="65"/>
      <c r="K51" s="65"/>
      <c r="L51" s="65"/>
      <c r="M51" s="65"/>
    </row>
    <row r="52" spans="1:13" ht="9" customHeight="1">
      <c r="A52" s="66"/>
      <c r="B52" s="31"/>
      <c r="C52" s="31"/>
      <c r="D52" s="65"/>
      <c r="E52" s="65"/>
      <c r="F52" s="65"/>
      <c r="G52" s="65"/>
      <c r="H52" s="65"/>
      <c r="I52" s="65"/>
      <c r="J52" s="65"/>
      <c r="K52" s="65"/>
      <c r="L52" s="65"/>
      <c r="M52" s="31"/>
    </row>
    <row r="53" spans="1:13" ht="14.25" customHeight="1">
      <c r="A53" s="32" t="s">
        <v>6</v>
      </c>
      <c r="B53" s="69">
        <f aca="true" t="shared" si="4" ref="B53:M53">+(B11/B32-1)*100</f>
        <v>-6.487735485086943</v>
      </c>
      <c r="C53" s="69">
        <f t="shared" si="4"/>
        <v>19.109981373648232</v>
      </c>
      <c r="D53" s="69">
        <f t="shared" si="4"/>
        <v>8.047555894170323</v>
      </c>
      <c r="E53" s="69">
        <f t="shared" si="4"/>
        <v>5.087861649588898</v>
      </c>
      <c r="F53" s="69">
        <f t="shared" si="4"/>
        <v>20.763829896343623</v>
      </c>
      <c r="G53" s="69">
        <f t="shared" si="4"/>
        <v>-3.2123196336592885</v>
      </c>
      <c r="H53" s="69">
        <f t="shared" si="4"/>
        <v>-7.599193248146719</v>
      </c>
      <c r="I53" s="69">
        <f t="shared" si="4"/>
        <v>11.028711478544317</v>
      </c>
      <c r="J53" s="69">
        <f t="shared" si="4"/>
        <v>11.068661119295232</v>
      </c>
      <c r="K53" s="69">
        <f t="shared" si="4"/>
        <v>-8.138117071989036</v>
      </c>
      <c r="L53" s="69">
        <f t="shared" si="4"/>
        <v>72.77003266539539</v>
      </c>
      <c r="M53" s="69">
        <f t="shared" si="4"/>
        <v>8.600972351588588</v>
      </c>
    </row>
    <row r="54" spans="1:13" ht="9" customHeight="1">
      <c r="A54" s="33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  <row r="55" spans="1:13" ht="14.25" customHeight="1">
      <c r="A55" s="32" t="s">
        <v>24</v>
      </c>
      <c r="B55" s="69">
        <f aca="true" t="shared" si="5" ref="B55:M55">+(B13/B34-1)*100</f>
        <v>4.162017911597404</v>
      </c>
      <c r="C55" s="69">
        <f t="shared" si="5"/>
        <v>22.68108975572092</v>
      </c>
      <c r="D55" s="69">
        <f t="shared" si="5"/>
        <v>9.754029535391883</v>
      </c>
      <c r="E55" s="69">
        <f t="shared" si="5"/>
        <v>14.678440972554686</v>
      </c>
      <c r="F55" s="69">
        <f t="shared" si="5"/>
        <v>11.13242078169623</v>
      </c>
      <c r="G55" s="69">
        <f t="shared" si="5"/>
        <v>25.0040459145926</v>
      </c>
      <c r="H55" s="69">
        <f t="shared" si="5"/>
        <v>10.578957077453111</v>
      </c>
      <c r="I55" s="69">
        <f t="shared" si="5"/>
        <v>-14.127457049632696</v>
      </c>
      <c r="J55" s="69">
        <f t="shared" si="5"/>
        <v>19.836289670356777</v>
      </c>
      <c r="K55" s="69">
        <f t="shared" si="5"/>
        <v>15.19595325798424</v>
      </c>
      <c r="L55" s="69">
        <f t="shared" si="5"/>
        <v>22.917170389816555</v>
      </c>
      <c r="M55" s="69">
        <f t="shared" si="5"/>
        <v>11.14994620628722</v>
      </c>
    </row>
    <row r="56" spans="1:13" ht="6.75" customHeight="1">
      <c r="A56" s="77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</row>
    <row r="57" spans="1:14" ht="14.25" customHeight="1">
      <c r="A57" s="33" t="s">
        <v>55</v>
      </c>
      <c r="B57" s="69">
        <f aca="true" t="shared" si="6" ref="B57:M57">(B15/B36-1)*100</f>
        <v>106.64959972588584</v>
      </c>
      <c r="C57" s="69">
        <f t="shared" si="6"/>
        <v>-85.28356761997091</v>
      </c>
      <c r="D57" s="69">
        <f t="shared" si="6"/>
        <v>125.68648179772843</v>
      </c>
      <c r="E57" s="69">
        <f t="shared" si="6"/>
        <v>116.23021675010258</v>
      </c>
      <c r="F57" s="69">
        <f t="shared" si="6"/>
        <v>76.03719300891345</v>
      </c>
      <c r="G57" s="69">
        <f t="shared" si="6"/>
        <v>68.33002784744728</v>
      </c>
      <c r="H57" s="69">
        <f t="shared" si="6"/>
        <v>47.47734458473553</v>
      </c>
      <c r="I57" s="69">
        <f t="shared" si="6"/>
        <v>-52.66705011503452</v>
      </c>
      <c r="J57" s="69">
        <f t="shared" si="6"/>
        <v>19.958779522537284</v>
      </c>
      <c r="K57" s="69">
        <f t="shared" si="6"/>
        <v>28.078537778365042</v>
      </c>
      <c r="L57" s="69">
        <f t="shared" si="6"/>
        <v>102.71192757502754</v>
      </c>
      <c r="M57" s="69">
        <f t="shared" si="6"/>
        <v>74.75169820456127</v>
      </c>
      <c r="N57" s="15"/>
    </row>
    <row r="58" spans="1:13" ht="6.75" customHeight="1">
      <c r="A58" s="77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</row>
    <row r="59" spans="1:14" ht="14.25" customHeight="1">
      <c r="A59" s="33" t="s">
        <v>51</v>
      </c>
      <c r="B59" s="69">
        <f aca="true" t="shared" si="7" ref="B59:M59">+(B17/B38-1)*100</f>
        <v>-53.92377627058724</v>
      </c>
      <c r="C59" s="69">
        <f t="shared" si="7"/>
        <v>16.576726165767262</v>
      </c>
      <c r="D59" s="69">
        <f t="shared" si="7"/>
        <v>3.3392816317261653</v>
      </c>
      <c r="E59" s="69">
        <f t="shared" si="7"/>
        <v>12.305213609584985</v>
      </c>
      <c r="F59" s="69">
        <f t="shared" si="7"/>
        <v>28.105404281040514</v>
      </c>
      <c r="G59" s="69">
        <f t="shared" si="7"/>
        <v>27.860459199898237</v>
      </c>
      <c r="H59" s="69">
        <f t="shared" si="7"/>
        <v>10.187585173262548</v>
      </c>
      <c r="I59" s="69">
        <f t="shared" si="7"/>
        <v>150.1913567813075</v>
      </c>
      <c r="J59" s="69">
        <f t="shared" si="7"/>
        <v>1.3804013581306673</v>
      </c>
      <c r="K59" s="69">
        <f t="shared" si="7"/>
        <v>21.43121640015493</v>
      </c>
      <c r="L59" s="69">
        <f t="shared" si="7"/>
        <v>62.84154534280846</v>
      </c>
      <c r="M59" s="69">
        <f t="shared" si="7"/>
        <v>7.892006737176183</v>
      </c>
      <c r="N59" s="15"/>
    </row>
    <row r="60" spans="1:14" ht="14.25" customHeight="1">
      <c r="A60" s="33" t="s">
        <v>13</v>
      </c>
      <c r="B60" s="69">
        <f aca="true" t="shared" si="8" ref="B60:M60">+(B18/B39-1)*100</f>
        <v>-2.6825774653330914</v>
      </c>
      <c r="C60" s="69">
        <f t="shared" si="8"/>
        <v>-5.323056178870789</v>
      </c>
      <c r="D60" s="69">
        <f t="shared" si="8"/>
        <v>6.92573245646213</v>
      </c>
      <c r="E60" s="69">
        <f t="shared" si="8"/>
        <v>44.56091257503607</v>
      </c>
      <c r="F60" s="69">
        <f t="shared" si="8"/>
        <v>-3.1762220524784057</v>
      </c>
      <c r="G60" s="69">
        <f t="shared" si="8"/>
        <v>30.04883071234574</v>
      </c>
      <c r="H60" s="69">
        <f t="shared" si="8"/>
        <v>9.198052562488135</v>
      </c>
      <c r="I60" s="69">
        <f t="shared" si="8"/>
        <v>5.580126657353679</v>
      </c>
      <c r="J60" s="69">
        <f t="shared" si="8"/>
        <v>-1.081485946644678</v>
      </c>
      <c r="K60" s="69">
        <f t="shared" si="8"/>
        <v>32.905527430693105</v>
      </c>
      <c r="L60" s="69">
        <f t="shared" si="8"/>
        <v>11.09219992996142</v>
      </c>
      <c r="M60" s="69">
        <f t="shared" si="8"/>
        <v>9.735259426105669</v>
      </c>
      <c r="N60" s="15"/>
    </row>
    <row r="61" spans="1:13" ht="6.75" customHeight="1">
      <c r="A61" s="77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</row>
    <row r="62" spans="1:14" ht="14.25" customHeight="1">
      <c r="A62" s="33" t="s">
        <v>50</v>
      </c>
      <c r="B62" s="69">
        <f aca="true" t="shared" si="9" ref="B62:M62">+(B20/B41-1)*100</f>
        <v>17.26085969391724</v>
      </c>
      <c r="C62" s="69">
        <f t="shared" si="9"/>
        <v>50.401957062718814</v>
      </c>
      <c r="D62" s="69">
        <f t="shared" si="9"/>
        <v>18.17962727299758</v>
      </c>
      <c r="E62" s="69">
        <f t="shared" si="9"/>
        <v>5.871896690103173</v>
      </c>
      <c r="F62" s="69">
        <f t="shared" si="9"/>
        <v>-3.7259215218100383</v>
      </c>
      <c r="G62" s="69">
        <f t="shared" si="9"/>
        <v>18.960082470275385</v>
      </c>
      <c r="H62" s="69">
        <f t="shared" si="9"/>
        <v>13.938982137348543</v>
      </c>
      <c r="I62" s="69">
        <f t="shared" si="9"/>
        <v>6.662242877909685</v>
      </c>
      <c r="J62" s="69">
        <f t="shared" si="9"/>
        <v>37.75640020567075</v>
      </c>
      <c r="K62" s="69">
        <f t="shared" si="9"/>
        <v>5.986610967896011</v>
      </c>
      <c r="L62" s="69">
        <f t="shared" si="9"/>
        <v>5.576685488755184</v>
      </c>
      <c r="M62" s="69">
        <f t="shared" si="9"/>
        <v>14.664984632046064</v>
      </c>
      <c r="N62" s="15"/>
    </row>
    <row r="63" spans="1:13" ht="7.5" customHeight="1">
      <c r="A63" s="77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4" ht="14.25" customHeight="1">
      <c r="A64" s="33" t="s">
        <v>14</v>
      </c>
      <c r="B64" s="69">
        <f aca="true" t="shared" si="10" ref="B64:M64">+(B22/B43-1)*100</f>
        <v>0.6967963375908326</v>
      </c>
      <c r="C64" s="69">
        <f t="shared" si="10"/>
        <v>4.667738103556696</v>
      </c>
      <c r="D64" s="69">
        <f t="shared" si="10"/>
        <v>2.1885108686075405</v>
      </c>
      <c r="E64" s="69">
        <f t="shared" si="10"/>
        <v>-45.60606756965066</v>
      </c>
      <c r="F64" s="69">
        <f t="shared" si="10"/>
        <v>12.849662292016584</v>
      </c>
      <c r="G64" s="69">
        <f t="shared" si="10"/>
        <v>0.28974791018732127</v>
      </c>
      <c r="H64" s="69">
        <f t="shared" si="10"/>
        <v>11.588941017106746</v>
      </c>
      <c r="I64" s="69">
        <f t="shared" si="10"/>
        <v>-26.00985104663136</v>
      </c>
      <c r="J64" s="69">
        <f t="shared" si="10"/>
        <v>9.086618381853317</v>
      </c>
      <c r="K64" s="69">
        <f t="shared" si="10"/>
        <v>8.930316073211975</v>
      </c>
      <c r="L64" s="69">
        <f t="shared" si="10"/>
        <v>27.85250398542971</v>
      </c>
      <c r="M64" s="69">
        <f t="shared" si="10"/>
        <v>2.4096763406348476</v>
      </c>
      <c r="N64" s="15"/>
    </row>
    <row r="65" spans="1:14" ht="14.25" customHeight="1">
      <c r="A65" s="33" t="s">
        <v>15</v>
      </c>
      <c r="B65" s="69">
        <f aca="true" t="shared" si="11" ref="B65:M65">+(B23/B44-1)*100</f>
        <v>6.6592194148225925</v>
      </c>
      <c r="C65" s="69">
        <f t="shared" si="11"/>
        <v>51.861043592830704</v>
      </c>
      <c r="D65" s="69">
        <f t="shared" si="11"/>
        <v>13.25464433071495</v>
      </c>
      <c r="E65" s="69">
        <f t="shared" si="11"/>
        <v>16.95228845179715</v>
      </c>
      <c r="F65" s="69">
        <f t="shared" si="11"/>
        <v>33.952759702209235</v>
      </c>
      <c r="G65" s="69">
        <f t="shared" si="11"/>
        <v>54.813689435802495</v>
      </c>
      <c r="H65" s="69">
        <f t="shared" si="11"/>
        <v>13.984182585563287</v>
      </c>
      <c r="I65" s="69">
        <f t="shared" si="11"/>
        <v>-21.655748675143492</v>
      </c>
      <c r="J65" s="69">
        <f t="shared" si="11"/>
        <v>21.287173454931562</v>
      </c>
      <c r="K65" s="69">
        <f t="shared" si="11"/>
        <v>25.388920964828298</v>
      </c>
      <c r="L65" s="69">
        <f t="shared" si="11"/>
        <v>51.67814398743433</v>
      </c>
      <c r="M65" s="69">
        <f t="shared" si="11"/>
        <v>16.117501959168013</v>
      </c>
      <c r="N65" s="15"/>
    </row>
    <row r="66" spans="1:14" ht="14.25" customHeight="1">
      <c r="A66" s="33" t="s">
        <v>27</v>
      </c>
      <c r="B66" s="69">
        <f aca="true" t="shared" si="12" ref="B66:M66">+(B24/B45-1)*100</f>
        <v>8.979487716781943</v>
      </c>
      <c r="C66" s="69">
        <f t="shared" si="12"/>
        <v>11.216889149265619</v>
      </c>
      <c r="D66" s="69">
        <f t="shared" si="12"/>
        <v>-1.2573911365443724</v>
      </c>
      <c r="E66" s="69">
        <f t="shared" si="12"/>
        <v>-13.863302238375862</v>
      </c>
      <c r="F66" s="69">
        <f t="shared" si="12"/>
        <v>32.364472166814416</v>
      </c>
      <c r="G66" s="69">
        <f t="shared" si="12"/>
        <v>-4.050576174332843</v>
      </c>
      <c r="H66" s="69">
        <f t="shared" si="12"/>
        <v>2.528759647824197</v>
      </c>
      <c r="I66" s="69">
        <f t="shared" si="12"/>
        <v>7.944577414258669</v>
      </c>
      <c r="J66" s="69">
        <f t="shared" si="12"/>
        <v>22.733309122957056</v>
      </c>
      <c r="K66" s="69">
        <f t="shared" si="12"/>
        <v>5.423921244301999</v>
      </c>
      <c r="L66" s="69">
        <f t="shared" si="12"/>
        <v>34.90502004964211</v>
      </c>
      <c r="M66" s="69">
        <f t="shared" si="12"/>
        <v>2.5163529106931204</v>
      </c>
      <c r="N66" s="15"/>
    </row>
    <row r="67" spans="1:13" ht="7.5" customHeight="1">
      <c r="A67" s="77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</row>
    <row r="68" spans="1:14" ht="14.25" customHeight="1">
      <c r="A68" s="33" t="s">
        <v>22</v>
      </c>
      <c r="B68" s="69">
        <f aca="true" t="shared" si="13" ref="B68:M68">+(B26/B47-1)*100</f>
        <v>-21.306961863953187</v>
      </c>
      <c r="C68" s="69">
        <f t="shared" si="13"/>
        <v>27.191851043423632</v>
      </c>
      <c r="D68" s="69">
        <f t="shared" si="13"/>
        <v>4.377526764819684</v>
      </c>
      <c r="E68" s="69">
        <f t="shared" si="13"/>
        <v>-3.100947965173695</v>
      </c>
      <c r="F68" s="69">
        <f t="shared" si="13"/>
        <v>22.63202552685428</v>
      </c>
      <c r="G68" s="69">
        <f t="shared" si="13"/>
        <v>-1.1284132436197636</v>
      </c>
      <c r="H68" s="69">
        <f t="shared" si="13"/>
        <v>16.175763999494762</v>
      </c>
      <c r="I68" s="69">
        <f t="shared" si="13"/>
        <v>-26.7675709208145</v>
      </c>
      <c r="J68" s="69">
        <f t="shared" si="13"/>
        <v>53.77526369031165</v>
      </c>
      <c r="K68" s="69">
        <f t="shared" si="13"/>
        <v>3.384951193488228</v>
      </c>
      <c r="L68" s="69">
        <f t="shared" si="13"/>
        <v>39.10999447155334</v>
      </c>
      <c r="M68" s="69">
        <f t="shared" si="13"/>
        <v>7.306717059184464</v>
      </c>
      <c r="N68" s="15"/>
    </row>
    <row r="69" spans="1:13" ht="7.5" customHeight="1">
      <c r="A69" s="77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</row>
    <row r="70" spans="1:13" ht="14.25" customHeight="1">
      <c r="A70" s="78" t="s">
        <v>23</v>
      </c>
      <c r="B70" s="69">
        <f aca="true" t="shared" si="14" ref="B70:M70">+(B28/B49-1)*100</f>
        <v>-0.10347857589051435</v>
      </c>
      <c r="C70" s="69">
        <f t="shared" si="14"/>
        <v>20.6364141713848</v>
      </c>
      <c r="D70" s="69">
        <f t="shared" si="14"/>
        <v>9.47181498883609</v>
      </c>
      <c r="E70" s="69">
        <f t="shared" si="14"/>
        <v>11.705537534102861</v>
      </c>
      <c r="F70" s="69">
        <f t="shared" si="14"/>
        <v>13.610196506326444</v>
      </c>
      <c r="G70" s="69">
        <f t="shared" si="14"/>
        <v>13.103992017310851</v>
      </c>
      <c r="H70" s="69">
        <f t="shared" si="14"/>
        <v>10.023011308332276</v>
      </c>
      <c r="I70" s="69">
        <f t="shared" si="14"/>
        <v>-2.720562271509852</v>
      </c>
      <c r="J70" s="69">
        <f t="shared" si="14"/>
        <v>17.163553380207762</v>
      </c>
      <c r="K70" s="69">
        <f t="shared" si="14"/>
        <v>2.488951845958387</v>
      </c>
      <c r="L70" s="69">
        <f t="shared" si="14"/>
        <v>38.435110303915266</v>
      </c>
      <c r="M70" s="69">
        <f t="shared" si="14"/>
        <v>10.701088646587253</v>
      </c>
    </row>
    <row r="71" spans="1:13" ht="9" customHeight="1" thickBot="1">
      <c r="A71" s="60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</row>
    <row r="72" spans="1:13" ht="2.25" customHeight="1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s="12" customFormat="1" ht="12">
      <c r="A73" s="57" t="s">
        <v>42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1:13" s="12" customFormat="1" ht="12.75">
      <c r="A74" s="31" t="str">
        <f>+Imp!A63</f>
        <v> Nota: importaciones a valores CIF excepto Brasil, México y Paraguay a valores FOB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pane xSplit="1" ySplit="7" topLeftCell="B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59" sqref="A59:IV90"/>
    </sheetView>
  </sheetViews>
  <sheetFormatPr defaultColWidth="11.421875" defaultRowHeight="12.75"/>
  <cols>
    <col min="1" max="1" width="13.7109375" style="0" customWidth="1"/>
    <col min="2" max="11" width="8.57421875" style="0" customWidth="1"/>
    <col min="12" max="12" width="8.7109375" style="0" customWidth="1"/>
  </cols>
  <sheetData>
    <row r="1" spans="1:12" ht="12.75">
      <c r="A1" s="32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.75">
      <c r="A2" s="32" t="str">
        <f>+Exp!A2</f>
        <v>ARGENTINA, BOLIVIA, BRASIL, CHILE, COLOMBIA, ECUADOR, MÉXICO, PARAGUAY, PERÚ Y URUGUAY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2.75">
      <c r="A3" s="32" t="s">
        <v>28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2.75">
      <c r="A4" s="33" t="str">
        <f>+Exp!A4</f>
        <v>Enero-marzo 2011-2012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2.75">
      <c r="A5" s="33" t="s">
        <v>39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ht="8.25" customHeight="1" thickBo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15" customHeight="1" thickBot="1">
      <c r="A7" s="61" t="s">
        <v>0</v>
      </c>
      <c r="B7" s="36" t="s">
        <v>30</v>
      </c>
      <c r="C7" s="36" t="s">
        <v>31</v>
      </c>
      <c r="D7" s="36" t="s">
        <v>32</v>
      </c>
      <c r="E7" s="62" t="s">
        <v>33</v>
      </c>
      <c r="F7" s="36" t="s">
        <v>40</v>
      </c>
      <c r="G7" s="36" t="s">
        <v>34</v>
      </c>
      <c r="H7" s="36" t="s">
        <v>35</v>
      </c>
      <c r="I7" s="36" t="s">
        <v>41</v>
      </c>
      <c r="J7" s="36" t="s">
        <v>37</v>
      </c>
      <c r="K7" s="36" t="s">
        <v>38</v>
      </c>
      <c r="L7" s="36" t="s">
        <v>18</v>
      </c>
    </row>
    <row r="8" spans="1:12" ht="9" customHeight="1">
      <c r="A8" s="63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5">
      <c r="A9" s="64"/>
      <c r="B9" s="64" t="str">
        <f>+Exp!B10</f>
        <v>Enero-marzo 2012</v>
      </c>
      <c r="C9" s="64"/>
      <c r="D9" s="65"/>
      <c r="E9" s="65"/>
      <c r="F9" s="65"/>
      <c r="G9" s="65"/>
      <c r="H9" s="65"/>
      <c r="I9" s="65"/>
      <c r="J9" s="65"/>
      <c r="K9" s="65"/>
      <c r="L9" s="65"/>
    </row>
    <row r="10" spans="1:12" ht="9" customHeight="1">
      <c r="A10" s="66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8" ht="12.75">
      <c r="A11" s="32" t="s">
        <v>6</v>
      </c>
      <c r="B11" s="59">
        <f>+ExpRM!B11-ImpRM!B11</f>
        <v>2115.9530346600004</v>
      </c>
      <c r="C11" s="59">
        <f>+ExpRM!C11-ImpRM!C11</f>
        <v>394.42300000000023</v>
      </c>
      <c r="D11" s="59">
        <f>+ExpRM!D11-ImpRM!D11</f>
        <v>2184.035</v>
      </c>
      <c r="E11" s="59">
        <f>+ExpRM!E11-ImpRM!E11</f>
        <v>-2045.3095779899973</v>
      </c>
      <c r="F11" s="59">
        <f>+ExpRM!F11-ImpRM!F11</f>
        <v>-522.1752332599958</v>
      </c>
      <c r="G11" s="59">
        <f>+ExpRM!G11-ImpRM!G11</f>
        <v>-304.3928820000001</v>
      </c>
      <c r="H11" s="59">
        <f>+ExpRM!H11-ImpRM!H11</f>
        <v>3354.1058119999993</v>
      </c>
      <c r="I11" s="59">
        <f>+ExpRM!I11-ImpRM!I11</f>
        <v>-674.0828519999998</v>
      </c>
      <c r="J11" s="59">
        <f>+ExpRM!J11-ImpRM!J11</f>
        <v>-867.2423480999998</v>
      </c>
      <c r="K11" s="59">
        <f>+ExpRM!K11-ImpRM!K11</f>
        <v>-489.90572</v>
      </c>
      <c r="L11" s="59"/>
      <c r="M11" s="24"/>
      <c r="N11" s="24"/>
      <c r="O11" s="24"/>
      <c r="P11" s="24"/>
      <c r="Q11" s="24"/>
      <c r="R11" s="24"/>
    </row>
    <row r="12" spans="1:18" ht="12.75">
      <c r="A12" s="33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24"/>
      <c r="N12" s="24"/>
      <c r="O12" s="24"/>
      <c r="P12" s="24"/>
      <c r="Q12" s="24"/>
      <c r="R12" s="24"/>
    </row>
    <row r="13" spans="1:12" ht="12.75">
      <c r="A13" s="32" t="s">
        <v>24</v>
      </c>
      <c r="B13" s="59">
        <f>+ExpRM!B13-ImpRM!B13</f>
        <v>852.7029083000034</v>
      </c>
      <c r="C13" s="59">
        <f>+ExpRM!C13-ImpRM!C13</f>
        <v>-17.047000000000025</v>
      </c>
      <c r="D13" s="59">
        <f>+ExpRM!D13-ImpRM!D13</f>
        <v>253.38700000000244</v>
      </c>
      <c r="E13" s="59">
        <f>+ExpRM!E13-ImpRM!E13</f>
        <v>5617.014015029994</v>
      </c>
      <c r="F13" s="59">
        <f>+ExpRM!F13-ImpRM!F13</f>
        <v>2091.9709056299835</v>
      </c>
      <c r="G13" s="59">
        <f>+ExpRM!G13-ImpRM!G13</f>
        <v>399.302894999998</v>
      </c>
      <c r="H13" s="59">
        <f>+ExpRM!H13-ImpRM!H13</f>
        <v>-1608.011090000029</v>
      </c>
      <c r="I13" s="59">
        <f>+ExpRM!I13-ImpRM!I13</f>
        <v>-850.6434509999993</v>
      </c>
      <c r="J13" s="59">
        <f>+ExpRM!J13-ImpRM!J13</f>
        <v>2550.5306089999995</v>
      </c>
      <c r="K13" s="59">
        <f>+ExpRM!K13-ImpRM!K13</f>
        <v>-310.67558200000053</v>
      </c>
      <c r="L13" s="59">
        <f>SUM(B13:K13)</f>
        <v>8978.531209959954</v>
      </c>
    </row>
    <row r="14" spans="1:12" ht="6.75" customHeight="1">
      <c r="A14" s="77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1:12" ht="12.75">
      <c r="A15" s="33" t="s">
        <v>55</v>
      </c>
      <c r="B15" s="59">
        <f>ExpRM!B15-ImpRM!B15</f>
        <v>-81.64230014000003</v>
      </c>
      <c r="C15" s="59">
        <f>ExpRM!C15-ImpRM!C15</f>
        <v>-0.15300000000000002</v>
      </c>
      <c r="D15" s="59">
        <f>ExpRM!D15-ImpRM!D15</f>
        <v>870.9939999999999</v>
      </c>
      <c r="E15" s="59">
        <f>ExpRM!E15-ImpRM!E15</f>
        <v>-341.35888662000195</v>
      </c>
      <c r="F15" s="59">
        <f>ExpRM!F15-ImpRM!F15</f>
        <v>1321.8057687</v>
      </c>
      <c r="G15" s="59">
        <f>ExpRM!G15-ImpRM!G15</f>
        <v>20.009807000000052</v>
      </c>
      <c r="H15" s="59">
        <f>ExpRM!H15-ImpRM!H15</f>
        <v>214.4897249999999</v>
      </c>
      <c r="I15" s="59">
        <f>ExpRM!I15-ImpRM!I15</f>
        <v>12.099225</v>
      </c>
      <c r="J15" s="59">
        <f>ExpRM!J15-ImpRM!J15</f>
        <v>27.909843400000042</v>
      </c>
      <c r="K15" s="59">
        <f>ExpRM!K15-ImpRM!K15</f>
        <v>6.5162629999999995</v>
      </c>
      <c r="L15" s="59">
        <f>SUM(B15:K15)</f>
        <v>2050.670445339998</v>
      </c>
    </row>
    <row r="16" spans="1:12" ht="6.75" customHeight="1">
      <c r="A16" s="77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</row>
    <row r="17" spans="1:12" ht="12.75">
      <c r="A17" s="33" t="s">
        <v>51</v>
      </c>
      <c r="B17" s="59">
        <f>+ExpRM!B17-ImpRM!B17</f>
        <v>480.30581928999993</v>
      </c>
      <c r="C17" s="59">
        <f>+ExpRM!C17-ImpRM!C17</f>
        <v>30.776999999999997</v>
      </c>
      <c r="D17" s="59">
        <f>+ExpRM!D17-ImpRM!D17</f>
        <v>-45.60699999999997</v>
      </c>
      <c r="E17" s="59">
        <f>+ExpRM!E17-ImpRM!E17</f>
        <v>153.12783892999988</v>
      </c>
      <c r="F17" s="59">
        <f>+ExpRM!F17-ImpRM!F17</f>
        <v>-155.82576106999977</v>
      </c>
      <c r="G17" s="59">
        <f>+ExpRM!G17-ImpRM!G17</f>
        <v>-59.175</v>
      </c>
      <c r="H17" s="59">
        <f>+ExpRM!H17-ImpRM!H17</f>
        <v>430.9546019999998</v>
      </c>
      <c r="I17" s="59">
        <f>+ExpRM!I17-ImpRM!I17</f>
        <v>-4.123623</v>
      </c>
      <c r="J17" s="59">
        <f>+ExpRM!J17-ImpRM!J17</f>
        <v>772.3751798</v>
      </c>
      <c r="K17" s="59">
        <f>+ExpRM!K17-ImpRM!K17</f>
        <v>4.698790000000001</v>
      </c>
      <c r="L17" s="59">
        <f>SUM(B17:K17)</f>
        <v>1607.5078459499996</v>
      </c>
    </row>
    <row r="18" spans="1:12" ht="12.75">
      <c r="A18" s="33" t="s">
        <v>13</v>
      </c>
      <c r="B18" s="59">
        <f>+ExpRM!B18-ImpRM!B18</f>
        <v>-812.4996871300003</v>
      </c>
      <c r="C18" s="59">
        <f>+ExpRM!C18-ImpRM!C18</f>
        <v>68.22300000000001</v>
      </c>
      <c r="D18" s="59">
        <f>+ExpRM!D18-ImpRM!D18</f>
        <v>-773.5200000000004</v>
      </c>
      <c r="E18" s="59">
        <f>+ExpRM!E18-ImpRM!E18</f>
        <v>-1758.9277052100088</v>
      </c>
      <c r="F18" s="59">
        <f>+ExpRM!F18-ImpRM!F18</f>
        <v>2608.056024720014</v>
      </c>
      <c r="G18" s="59">
        <f>+ExpRM!G18-ImpRM!G18</f>
        <v>1214.9657860000002</v>
      </c>
      <c r="H18" s="59">
        <f>+ExpRM!H18-ImpRM!H18</f>
        <v>24735.98058199999</v>
      </c>
      <c r="I18" s="59">
        <f>+ExpRM!I18-ImpRM!I18</f>
        <v>-142.268123</v>
      </c>
      <c r="J18" s="59">
        <f>+ExpRM!J18-ImpRM!J18</f>
        <v>-296.99908249999953</v>
      </c>
      <c r="K18" s="59">
        <f>+ExpRM!K18-ImpRM!K18</f>
        <v>-215.230632</v>
      </c>
      <c r="L18" s="59">
        <f>SUM(B18:K18)</f>
        <v>24627.780162879993</v>
      </c>
    </row>
    <row r="19" spans="1:12" ht="6.75" customHeight="1">
      <c r="A19" s="77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</row>
    <row r="20" spans="1:12" ht="12.75">
      <c r="A20" s="33" t="s">
        <v>58</v>
      </c>
      <c r="B20" s="59">
        <f>+ExpRM!B20-ImpRM!B20</f>
        <v>30.06683077000025</v>
      </c>
      <c r="C20" s="59">
        <f>+ExpRM!C20-ImpRM!C20</f>
        <v>-45.62700000000001</v>
      </c>
      <c r="D20" s="59">
        <f>+ExpRM!D20-ImpRM!D20</f>
        <v>-188.06900000000132</v>
      </c>
      <c r="E20" s="59">
        <f>+ExpRM!E20-ImpRM!E20</f>
        <v>1008.7441690599981</v>
      </c>
      <c r="F20" s="59">
        <f>+ExpRM!F20-ImpRM!F20</f>
        <v>812.4886352599985</v>
      </c>
      <c r="G20" s="59">
        <f>+ExpRM!G20-ImpRM!G20</f>
        <v>-15.858315000000061</v>
      </c>
      <c r="H20" s="59">
        <f>+ExpRM!H20-ImpRM!H20</f>
        <v>-3923.749119</v>
      </c>
      <c r="I20" s="59">
        <f>+ExpRM!I20-ImpRM!I20</f>
        <v>-87.87040999999992</v>
      </c>
      <c r="J20" s="59">
        <f>+ExpRM!J20-ImpRM!J20</f>
        <v>458.747433</v>
      </c>
      <c r="K20" s="59">
        <f>+ExpRM!K20-ImpRM!K20</f>
        <v>-91.38496799999996</v>
      </c>
      <c r="L20" s="59">
        <f>SUM(B20:K20)</f>
        <v>-2042.5117439100045</v>
      </c>
    </row>
    <row r="21" spans="1:12" ht="7.5" customHeight="1">
      <c r="A21" s="77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</row>
    <row r="22" spans="1:12" ht="12.75">
      <c r="A22" s="33" t="s">
        <v>14</v>
      </c>
      <c r="B22" s="59">
        <f>+ExpRM!B22-ImpRM!B22</f>
        <v>-223.30225064</v>
      </c>
      <c r="C22" s="59">
        <f>+ExpRM!C22-ImpRM!C22</f>
        <v>29.73100000000001</v>
      </c>
      <c r="D22" s="59">
        <f>+ExpRM!D22-ImpRM!D22</f>
        <v>-343.83900000000017</v>
      </c>
      <c r="E22" s="59">
        <f>+ExpRM!E22-ImpRM!E22</f>
        <v>1692.4326290399993</v>
      </c>
      <c r="F22" s="59">
        <f>+ExpRM!F22-ImpRM!F22</f>
        <v>-321.0019698200006</v>
      </c>
      <c r="G22" s="59">
        <f>+ExpRM!G22-ImpRM!G22</f>
        <v>-71.114559</v>
      </c>
      <c r="H22" s="59">
        <f>+ExpRM!H22-ImpRM!H22</f>
        <v>-3661.8752100000006</v>
      </c>
      <c r="I22" s="59">
        <f>+ExpRM!I22-ImpRM!I22</f>
        <v>-77.023595</v>
      </c>
      <c r="J22" s="59">
        <f>+ExpRM!J22-ImpRM!J22</f>
        <v>391.1033617000001</v>
      </c>
      <c r="K22" s="59">
        <f>+ExpRM!K22-ImpRM!K22</f>
        <v>-23.975243000000003</v>
      </c>
      <c r="L22" s="59">
        <f>SUM(B22:K22)</f>
        <v>-2608.8648367200017</v>
      </c>
    </row>
    <row r="23" spans="1:12" ht="7.5" customHeight="1">
      <c r="A23" s="77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</row>
    <row r="24" spans="1:12" ht="12.75">
      <c r="A24" s="33" t="s">
        <v>15</v>
      </c>
      <c r="B24" s="59">
        <f>+ExpRM!B23-ImpRM!B23</f>
        <v>-1612.9550880300003</v>
      </c>
      <c r="C24" s="59">
        <f>+ExpRM!C23-ImpRM!C23</f>
        <v>-186.85600000000002</v>
      </c>
      <c r="D24" s="59">
        <f>+ExpRM!D23-ImpRM!D23</f>
        <v>177.17399999999907</v>
      </c>
      <c r="E24" s="59">
        <f>+ExpRM!E23-ImpRM!E23</f>
        <v>2289.9799559599996</v>
      </c>
      <c r="F24" s="59">
        <f>+ExpRM!F23-ImpRM!F23</f>
        <v>-1079.0571653700158</v>
      </c>
      <c r="G24" s="59">
        <f>+ExpRM!G23-ImpRM!G23</f>
        <v>-524.7154999999999</v>
      </c>
      <c r="H24" s="59">
        <f>+ExpRM!H23-ImpRM!H23</f>
        <v>-11265.210958</v>
      </c>
      <c r="I24" s="59">
        <f>+ExpRM!I23-ImpRM!I23</f>
        <v>-675.899085</v>
      </c>
      <c r="J24" s="59">
        <f>+ExpRM!J23-ImpRM!J23</f>
        <v>313.4962484</v>
      </c>
      <c r="K24" s="59">
        <f>+ExpRM!K23-ImpRM!K23</f>
        <v>-282.81106800000003</v>
      </c>
      <c r="L24" s="59">
        <f>SUM(B24:K24)</f>
        <v>-12846.854660040019</v>
      </c>
    </row>
    <row r="25" spans="1:12" ht="7.5" customHeight="1">
      <c r="A25" s="77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1:12" ht="12.75">
      <c r="A26" s="33" t="s">
        <v>27</v>
      </c>
      <c r="B26" s="59">
        <f>+ExpRM!B24-ImpRM!B24</f>
        <v>205.7617286100001</v>
      </c>
      <c r="C26" s="59">
        <f>+ExpRM!C24-ImpRM!C24</f>
        <v>31.474999999999994</v>
      </c>
      <c r="D26" s="59">
        <f>+ExpRM!D24-ImpRM!D24</f>
        <v>-1411.257</v>
      </c>
      <c r="E26" s="59">
        <f>+ExpRM!E24-ImpRM!E24</f>
        <v>1137.6466738800004</v>
      </c>
      <c r="F26" s="59">
        <f>+ExpRM!F24-ImpRM!F24</f>
        <v>-402.0969677999994</v>
      </c>
      <c r="G26" s="59">
        <f>+ExpRM!G24-ImpRM!G24</f>
        <v>-339.11227</v>
      </c>
      <c r="H26" s="59">
        <f>+ExpRM!H24-ImpRM!H24</f>
        <v>-6979.753242000002</v>
      </c>
      <c r="I26" s="59">
        <f>+ExpRM!I24-ImpRM!I24</f>
        <v>-85.29749</v>
      </c>
      <c r="J26" s="59">
        <f>+ExpRM!J24-ImpRM!J24</f>
        <v>-144.8625039000001</v>
      </c>
      <c r="K26" s="59">
        <f>+ExpRM!K24-ImpRM!K24</f>
        <v>-69.91392100000002</v>
      </c>
      <c r="L26" s="59">
        <f>SUM(B26:K26)</f>
        <v>-8057.40999221</v>
      </c>
    </row>
    <row r="27" spans="1:12" ht="7.5" customHeight="1">
      <c r="A27" s="77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</row>
    <row r="28" spans="1:12" ht="12.75">
      <c r="A28" s="33" t="s">
        <v>22</v>
      </c>
      <c r="B28" s="59">
        <f>+ExpRM!B26-ImpRM!B26</f>
        <v>2866.967855570001</v>
      </c>
      <c r="C28" s="59">
        <f>+ExpRM!C26-ImpRM!C26</f>
        <v>55.382999999999996</v>
      </c>
      <c r="D28" s="59">
        <f>+ExpRM!D26-ImpRM!D26</f>
        <v>1967.5110000000004</v>
      </c>
      <c r="E28" s="59">
        <f>+ExpRM!E26-ImpRM!E26</f>
        <v>1435.369339990005</v>
      </c>
      <c r="F28" s="59">
        <f>+ExpRM!F26-ImpRM!F26</f>
        <v>-692.3976589900182</v>
      </c>
      <c r="G28" s="59">
        <f>+ExpRM!G26-ImpRM!G26</f>
        <v>174.3029459999986</v>
      </c>
      <c r="H28" s="59">
        <f>+ExpRM!H26-ImpRM!H26</f>
        <v>-1158.8474699999988</v>
      </c>
      <c r="I28" s="59">
        <f>+ExpRM!I26-ImpRM!I26</f>
        <v>209.7396500000005</v>
      </c>
      <c r="J28" s="59">
        <f>+ExpRM!J26-ImpRM!J26</f>
        <v>1028.7601290999967</v>
      </c>
      <c r="K28" s="59">
        <f>+ExpRM!K26-ImpRM!K26</f>
        <v>361.4251969999997</v>
      </c>
      <c r="L28" s="59">
        <f>SUM(B28:K28)</f>
        <v>6248.213988669984</v>
      </c>
    </row>
    <row r="29" spans="1:12" ht="9" customHeight="1">
      <c r="A29" s="77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1:12" ht="12.75">
      <c r="A30" s="78" t="s">
        <v>23</v>
      </c>
      <c r="B30" s="59">
        <f>+ExpRM!B28-ImpRM!B28</f>
        <v>2968.655942960002</v>
      </c>
      <c r="C30" s="59">
        <f>+ExpRM!C28-ImpRM!C28</f>
        <v>377.3760000000002</v>
      </c>
      <c r="D30" s="59">
        <f>+ExpRM!D28-ImpRM!D28</f>
        <v>2437.4219999999987</v>
      </c>
      <c r="E30" s="59">
        <f>+ExpRM!E28-ImpRM!E28</f>
        <v>3571.7044370399963</v>
      </c>
      <c r="F30" s="59">
        <f>+ExpRM!F28-ImpRM!F28</f>
        <v>1569.795672369988</v>
      </c>
      <c r="G30" s="59">
        <f>+ExpRM!G28-ImpRM!G28</f>
        <v>94.91001299999789</v>
      </c>
      <c r="H30" s="59">
        <f>+ExpRM!H28-ImpRM!H28</f>
        <v>1746.0947219999798</v>
      </c>
      <c r="I30" s="59">
        <f>+ExpRM!I28-ImpRM!I28</f>
        <v>-1524.7263029999995</v>
      </c>
      <c r="J30" s="59">
        <f>+ExpRM!J28-ImpRM!J28</f>
        <v>1683.288260899999</v>
      </c>
      <c r="K30" s="59">
        <f>+ExpRM!K28-ImpRM!K28</f>
        <v>-800.5813020000005</v>
      </c>
      <c r="L30" s="59">
        <f>SUM(B30:K30)</f>
        <v>12123.939443269963</v>
      </c>
    </row>
    <row r="31" spans="1:12" ht="9" customHeight="1">
      <c r="A31" s="31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</row>
    <row r="32" spans="1:12" ht="15">
      <c r="A32" s="64"/>
      <c r="B32" s="81" t="str">
        <f>+Exp!B27</f>
        <v>Enero-marzo 2011</v>
      </c>
      <c r="C32" s="81"/>
      <c r="D32" s="79"/>
      <c r="E32" s="79"/>
      <c r="F32" s="79"/>
      <c r="G32" s="79"/>
      <c r="H32" s="79"/>
      <c r="I32" s="79"/>
      <c r="J32" s="79"/>
      <c r="K32" s="79"/>
      <c r="L32" s="79"/>
    </row>
    <row r="33" spans="1:12" ht="9" customHeight="1">
      <c r="A33" s="66"/>
      <c r="B33" s="59"/>
      <c r="C33" s="59"/>
      <c r="D33" s="79"/>
      <c r="E33" s="79"/>
      <c r="F33" s="79"/>
      <c r="G33" s="79"/>
      <c r="H33" s="79"/>
      <c r="I33" s="79"/>
      <c r="J33" s="79"/>
      <c r="K33" s="79"/>
      <c r="L33" s="59"/>
    </row>
    <row r="34" spans="1:12" ht="12.75">
      <c r="A34" s="32" t="s">
        <v>6</v>
      </c>
      <c r="B34" s="59">
        <f>+ExpRM!B32-ImpRM!B32</f>
        <v>1199.8664103499996</v>
      </c>
      <c r="C34" s="59">
        <f>+ExpRM!C32-ImpRM!C32</f>
        <v>194.06900000000007</v>
      </c>
      <c r="D34" s="59">
        <f>+ExpRM!D32-ImpRM!D32</f>
        <v>2606.616000000001</v>
      </c>
      <c r="E34" s="59">
        <f>+ExpRM!E32-ImpRM!E32</f>
        <v>-1810.9041398599948</v>
      </c>
      <c r="F34" s="59">
        <f>+ExpRM!F32-ImpRM!F32</f>
        <v>-650.3225430600023</v>
      </c>
      <c r="G34" s="59">
        <f>+ExpRM!G32-ImpRM!G32</f>
        <v>-445.4669230000004</v>
      </c>
      <c r="H34" s="59">
        <f>+ExpRM!H32-ImpRM!H32</f>
        <v>1927.2950619999997</v>
      </c>
      <c r="I34" s="59">
        <f>+ExpRM!I32-ImpRM!I32</f>
        <v>-442.015448</v>
      </c>
      <c r="J34" s="59">
        <f>+ExpRM!J32-ImpRM!J32</f>
        <v>-847.2183128000001</v>
      </c>
      <c r="K34" s="59">
        <f>+ExpRM!K32-ImpRM!K32</f>
        <v>-721.8407919999996</v>
      </c>
      <c r="L34" s="59"/>
    </row>
    <row r="35" spans="1:12" ht="12.75">
      <c r="A35" s="77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</row>
    <row r="36" spans="1:12" ht="12.75">
      <c r="A36" s="32" t="s">
        <v>24</v>
      </c>
      <c r="B36" s="59">
        <f>+ExpRM!B34-ImpRM!B34</f>
        <v>369.5555855800012</v>
      </c>
      <c r="C36" s="59">
        <f>+ExpRM!C34-ImpRM!C34</f>
        <v>125.44499999999994</v>
      </c>
      <c r="D36" s="59">
        <f>+ExpRM!D34-ImpRM!D34</f>
        <v>538.6209999999992</v>
      </c>
      <c r="E36" s="59">
        <f>+ExpRM!E34-ImpRM!E34</f>
        <v>6156.1507390100105</v>
      </c>
      <c r="F36" s="59">
        <f>+ExpRM!F34-ImpRM!F34</f>
        <v>1090.1169270200098</v>
      </c>
      <c r="G36" s="59">
        <f>+ExpRM!G34-ImpRM!G34</f>
        <v>456.6420329999987</v>
      </c>
      <c r="H36" s="59">
        <f>+ExpRM!H34-ImpRM!H34</f>
        <v>-16.798557000030996</v>
      </c>
      <c r="I36" s="59">
        <f>+ExpRM!I34-ImpRM!I34</f>
        <v>-1093.3779660000005</v>
      </c>
      <c r="J36" s="59">
        <f>+ExpRM!J34-ImpRM!J34</f>
        <v>2577.9651324000006</v>
      </c>
      <c r="K36" s="59">
        <f>+ExpRM!K34-ImpRM!K34</f>
        <v>-221.16376499999978</v>
      </c>
      <c r="L36" s="59">
        <f>SUM(B36:K36)</f>
        <v>9983.156129009989</v>
      </c>
    </row>
    <row r="37" spans="1:12" ht="6.75" customHeight="1">
      <c r="A37" s="77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</row>
    <row r="38" spans="1:12" ht="12.75">
      <c r="A38" s="33" t="s">
        <v>55</v>
      </c>
      <c r="B38" s="59">
        <f>+ExpRM!B36-ImpRM!B36</f>
        <v>-80.71308520999999</v>
      </c>
      <c r="C38" s="59">
        <f>+ExpRM!C36-ImpRM!C36</f>
        <v>-8.649</v>
      </c>
      <c r="D38" s="59">
        <f>+ExpRM!D36-ImpRM!D36</f>
        <v>1318.9</v>
      </c>
      <c r="E38" s="59">
        <f>+ExpRM!E36-ImpRM!E36</f>
        <v>-86.10196411999596</v>
      </c>
      <c r="F38" s="59">
        <f>+ExpRM!F36-ImpRM!F36</f>
        <v>1645.8066477000002</v>
      </c>
      <c r="G38" s="59">
        <f>+ExpRM!G36-ImpRM!G36</f>
        <v>191.86362</v>
      </c>
      <c r="H38" s="59">
        <f>+ExpRM!H36-ImpRM!H36</f>
        <v>449.05126899999993</v>
      </c>
      <c r="I38" s="59">
        <f>+ExpRM!I36-ImpRM!I36</f>
        <v>6.759888999999999</v>
      </c>
      <c r="J38" s="59">
        <f>+ExpRM!J36-ImpRM!J36</f>
        <v>19.11622479999999</v>
      </c>
      <c r="K38" s="59">
        <f>+ExpRM!K36-ImpRM!K36</f>
        <v>8.017963000000002</v>
      </c>
      <c r="L38" s="59">
        <f>SUM(B38:K38)</f>
        <v>3464.051564170004</v>
      </c>
    </row>
    <row r="39" spans="1:12" ht="6.75" customHeight="1">
      <c r="A39" s="77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</row>
    <row r="40" spans="1:12" ht="12.75">
      <c r="A40" s="33" t="s">
        <v>51</v>
      </c>
      <c r="B40" s="59">
        <f>+ExpRM!B38-ImpRM!B38</f>
        <v>231.60783643</v>
      </c>
      <c r="C40" s="59">
        <f>+ExpRM!C38-ImpRM!C38</f>
        <v>23.395</v>
      </c>
      <c r="D40" s="59">
        <f>+ExpRM!D38-ImpRM!D38</f>
        <v>-52.625999999999976</v>
      </c>
      <c r="E40" s="59">
        <f>+ExpRM!E38-ImpRM!E38</f>
        <v>148.12120959000015</v>
      </c>
      <c r="F40" s="59">
        <f>+ExpRM!F38-ImpRM!F38</f>
        <v>-45.534287019999994</v>
      </c>
      <c r="G40" s="59">
        <f>+ExpRM!G38-ImpRM!G38</f>
        <v>-43.898</v>
      </c>
      <c r="H40" s="59">
        <f>+ExpRM!H38-ImpRM!H38</f>
        <v>391.53024400000004</v>
      </c>
      <c r="I40" s="59">
        <f>+ExpRM!I38-ImpRM!I38</f>
        <v>-1.373278</v>
      </c>
      <c r="J40" s="59">
        <f>+ExpRM!J38-ImpRM!J38</f>
        <v>797.0980905</v>
      </c>
      <c r="K40" s="59">
        <f>+ExpRM!K38-ImpRM!K38</f>
        <v>5.763814999999998</v>
      </c>
      <c r="L40" s="59">
        <f>SUM(B40:K40)</f>
        <v>1454.0846305000002</v>
      </c>
    </row>
    <row r="41" spans="1:12" ht="12.75">
      <c r="A41" s="33" t="s">
        <v>13</v>
      </c>
      <c r="B41" s="59">
        <f>+ExpRM!B39-ImpRM!B39</f>
        <v>-828.9068179199998</v>
      </c>
      <c r="C41" s="59">
        <f>+ExpRM!C39-ImpRM!C39</f>
        <v>4.8729999999999905</v>
      </c>
      <c r="D41" s="59">
        <f>+ExpRM!D39-ImpRM!D39</f>
        <v>-2297.3729999999996</v>
      </c>
      <c r="E41" s="59">
        <f>+ExpRM!E39-ImpRM!E39</f>
        <v>-399.9099459499962</v>
      </c>
      <c r="F41" s="59">
        <f>+ExpRM!F39-ImpRM!F39</f>
        <v>1828.907270540014</v>
      </c>
      <c r="G41" s="59">
        <f>+ExpRM!G39-ImpRM!G39</f>
        <v>819.75118</v>
      </c>
      <c r="H41" s="59">
        <f>+ExpRM!H39-ImpRM!H39</f>
        <v>24225.981574000005</v>
      </c>
      <c r="I41" s="59">
        <f>+ExpRM!I39-ImpRM!I39</f>
        <v>-131.301421</v>
      </c>
      <c r="J41" s="59">
        <f>+ExpRM!J39-ImpRM!J39</f>
        <v>-246.06343059999995</v>
      </c>
      <c r="K41" s="59">
        <f>+ExpRM!K39-ImpRM!K39</f>
        <v>-147.97869</v>
      </c>
      <c r="L41" s="59">
        <f>SUM(B41:K41)</f>
        <v>22827.979719070023</v>
      </c>
    </row>
    <row r="42" spans="1:12" ht="6.75" customHeight="1">
      <c r="A42" s="77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</row>
    <row r="43" spans="1:12" ht="12.75">
      <c r="A43" s="33" t="s">
        <v>58</v>
      </c>
      <c r="B43" s="59">
        <f>+ExpRM!B41-ImpRM!B41</f>
        <v>428.9637390800003</v>
      </c>
      <c r="C43" s="59">
        <f>+ExpRM!C41-ImpRM!C41</f>
        <v>20.423999999999992</v>
      </c>
      <c r="D43" s="59">
        <f>+ExpRM!D41-ImpRM!D41</f>
        <v>1643.9740000000002</v>
      </c>
      <c r="E43" s="59">
        <f>+ExpRM!E41-ImpRM!E41</f>
        <v>1790.2772335799991</v>
      </c>
      <c r="F43" s="59">
        <f>+ExpRM!F41-ImpRM!F41</f>
        <v>-17.145368470000903</v>
      </c>
      <c r="G43" s="59">
        <f>+ExpRM!G41-ImpRM!G41</f>
        <v>160.85329300000006</v>
      </c>
      <c r="H43" s="59">
        <f>+ExpRM!H41-ImpRM!H41</f>
        <v>-3922.8018060000004</v>
      </c>
      <c r="I43" s="59">
        <f>+ExpRM!I41-ImpRM!I41</f>
        <v>-83.19067299999999</v>
      </c>
      <c r="J43" s="59">
        <f>+ExpRM!J41-ImpRM!J41</f>
        <v>747.9718786</v>
      </c>
      <c r="K43" s="59">
        <f>+ExpRM!K41-ImpRM!K41</f>
        <v>-49.14063399999992</v>
      </c>
      <c r="L43" s="59">
        <f>SUM(B43:K43)</f>
        <v>720.1856627899986</v>
      </c>
    </row>
    <row r="44" spans="1:12" ht="7.5" customHeight="1">
      <c r="A44" s="77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</row>
    <row r="45" spans="1:12" ht="12.75">
      <c r="A45" s="33" t="s">
        <v>14</v>
      </c>
      <c r="B45" s="59">
        <f>+ExpRM!B43-ImpRM!B43</f>
        <v>-156.27068008999998</v>
      </c>
      <c r="C45" s="59">
        <f>+ExpRM!C43-ImpRM!C43</f>
        <v>21.71499999999999</v>
      </c>
      <c r="D45" s="59">
        <f>+ExpRM!D43-ImpRM!D43</f>
        <v>77.09199999999987</v>
      </c>
      <c r="E45" s="59">
        <f>+ExpRM!E43-ImpRM!E43</f>
        <v>1430.0061575799991</v>
      </c>
      <c r="F45" s="59">
        <f>+ExpRM!F43-ImpRM!F43</f>
        <v>-182.5446133700001</v>
      </c>
      <c r="G45" s="59">
        <f>+ExpRM!G43-ImpRM!G43</f>
        <v>-71.65742700000001</v>
      </c>
      <c r="H45" s="59">
        <f>+ExpRM!H43-ImpRM!H43</f>
        <v>-3221.650724</v>
      </c>
      <c r="I45" s="59">
        <f>+ExpRM!I43-ImpRM!I43</f>
        <v>-102.30211</v>
      </c>
      <c r="J45" s="59">
        <f>+ExpRM!J43-ImpRM!J43</f>
        <v>301.13520059999996</v>
      </c>
      <c r="K45" s="59">
        <f>+ExpRM!K43-ImpRM!K43</f>
        <v>-20.557501</v>
      </c>
      <c r="L45" s="59">
        <f>SUM(B45:K45)</f>
        <v>-1925.0346972800016</v>
      </c>
    </row>
    <row r="46" spans="1:12" ht="7.5" customHeight="1">
      <c r="A46" s="77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</row>
    <row r="47" spans="1:12" ht="12.75">
      <c r="A47" s="33" t="s">
        <v>15</v>
      </c>
      <c r="B47" s="59">
        <f>+ExpRM!B44-ImpRM!B44</f>
        <v>-1772.2220050800001</v>
      </c>
      <c r="C47" s="59">
        <f>+ExpRM!C44-ImpRM!C44</f>
        <v>-97.09400000000001</v>
      </c>
      <c r="D47" s="59">
        <f>+ExpRM!D44-ImpRM!D44</f>
        <v>176.58400000000074</v>
      </c>
      <c r="E47" s="59">
        <f>+ExpRM!E44-ImpRM!E44</f>
        <v>1670.2754218999967</v>
      </c>
      <c r="F47" s="59">
        <f>+ExpRM!F44-ImpRM!F44</f>
        <v>-1253.677447580003</v>
      </c>
      <c r="G47" s="59">
        <f>+ExpRM!G44-ImpRM!G44</f>
        <v>-394.78656000000007</v>
      </c>
      <c r="H47" s="59">
        <f>+ExpRM!H44-ImpRM!H44</f>
        <v>-9880.074072</v>
      </c>
      <c r="I47" s="59">
        <f>+ExpRM!I44-ImpRM!I44</f>
        <v>-859.478425</v>
      </c>
      <c r="J47" s="59">
        <f>+ExpRM!J44-ImpRM!J44</f>
        <v>132.60546449999993</v>
      </c>
      <c r="K47" s="59">
        <f>+ExpRM!K44-ImpRM!K44</f>
        <v>-204.68710700000003</v>
      </c>
      <c r="L47" s="59">
        <f>SUM(B47:K47)</f>
        <v>-12482.554730260004</v>
      </c>
    </row>
    <row r="48" spans="1:12" ht="7.5" customHeight="1">
      <c r="A48" s="77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</row>
    <row r="49" spans="1:12" ht="12.75">
      <c r="A49" s="33" t="s">
        <v>27</v>
      </c>
      <c r="B49" s="59">
        <f>+ExpRM!B45-ImpRM!B45</f>
        <v>152.09562660000006</v>
      </c>
      <c r="C49" s="59">
        <f>+ExpRM!C45-ImpRM!C45</f>
        <v>118.331</v>
      </c>
      <c r="D49" s="59">
        <f>+ExpRM!D45-ImpRM!D45</f>
        <v>-1960.0409999999997</v>
      </c>
      <c r="E49" s="59">
        <f>+ExpRM!E45-ImpRM!E45</f>
        <v>875.0003042900003</v>
      </c>
      <c r="F49" s="59">
        <f>+ExpRM!F45-ImpRM!F45</f>
        <v>-379.0656059100005</v>
      </c>
      <c r="G49" s="59">
        <f>+ExpRM!G45-ImpRM!G45</f>
        <v>-335.1110699999999</v>
      </c>
      <c r="H49" s="59">
        <f>+ExpRM!H45-ImpRM!H45</f>
        <v>-6941.062386000001</v>
      </c>
      <c r="I49" s="59">
        <f>+ExpRM!I45-ImpRM!I45</f>
        <v>-88.81037599999999</v>
      </c>
      <c r="J49" s="59">
        <f>+ExpRM!J45-ImpRM!J45</f>
        <v>116.97032490000015</v>
      </c>
      <c r="K49" s="59">
        <f>+ExpRM!K45-ImpRM!K45</f>
        <v>-65.179271</v>
      </c>
      <c r="L49" s="59">
        <f>SUM(B49:K49)</f>
        <v>-8506.872453120002</v>
      </c>
    </row>
    <row r="50" spans="1:12" ht="7.5" customHeight="1">
      <c r="A50" s="77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</row>
    <row r="51" spans="1:12" ht="12.75">
      <c r="A51" s="33" t="s">
        <v>22</v>
      </c>
      <c r="B51" s="59">
        <f>+ExpRM!B47-ImpRM!B47</f>
        <v>2395.0009717699995</v>
      </c>
      <c r="C51" s="59">
        <f>+ExpRM!C47-ImpRM!C47</f>
        <v>42.45</v>
      </c>
      <c r="D51" s="59">
        <f>+ExpRM!D47-ImpRM!D47</f>
        <v>1632.110999999999</v>
      </c>
      <c r="E51" s="59">
        <f>+ExpRM!E47-ImpRM!E47</f>
        <v>728.4823221400101</v>
      </c>
      <c r="F51" s="59">
        <f>+ExpRM!F47-ImpRM!F47</f>
        <v>-506.62966887000016</v>
      </c>
      <c r="G51" s="59">
        <f>+ExpRM!G47-ImpRM!G47</f>
        <v>129.62699699999857</v>
      </c>
      <c r="H51" s="59">
        <f>+ExpRM!H47-ImpRM!H47</f>
        <v>-1117.7726560000178</v>
      </c>
      <c r="I51" s="59">
        <f>+ExpRM!I47-ImpRM!I47</f>
        <v>166.31842799999959</v>
      </c>
      <c r="J51" s="59">
        <f>+ExpRM!J47-ImpRM!J47</f>
        <v>709.1313791000006</v>
      </c>
      <c r="K51" s="59">
        <f>+ExpRM!K47-ImpRM!K47</f>
        <v>252.59765999999993</v>
      </c>
      <c r="L51" s="59">
        <f>SUM(B51:K51)</f>
        <v>4431.316433139989</v>
      </c>
    </row>
    <row r="52" spans="1:12" ht="9" customHeight="1">
      <c r="A52" s="77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</row>
    <row r="53" spans="1:12" ht="12.75">
      <c r="A53" s="78" t="s">
        <v>23</v>
      </c>
      <c r="B53" s="59">
        <f>+ExpRM!B49-ImpRM!B49</f>
        <v>1569.4219959300026</v>
      </c>
      <c r="C53" s="59">
        <f>+ExpRM!C49-ImpRM!C49</f>
        <v>319.5140000000001</v>
      </c>
      <c r="D53" s="59">
        <f>+ExpRM!D49-ImpRM!D49</f>
        <v>3145.237000000001</v>
      </c>
      <c r="E53" s="59">
        <f>+ExpRM!E49-ImpRM!E49</f>
        <v>4345.246599150016</v>
      </c>
      <c r="F53" s="59">
        <f>+ExpRM!F49-ImpRM!F49</f>
        <v>439.7943839600084</v>
      </c>
      <c r="G53" s="59">
        <f>+ExpRM!G49-ImpRM!G49</f>
        <v>11.175109999998313</v>
      </c>
      <c r="H53" s="59">
        <f>+ExpRM!H49-ImpRM!H49</f>
        <v>1910.4965049999591</v>
      </c>
      <c r="I53" s="59">
        <f>+ExpRM!I49-ImpRM!I49</f>
        <v>-1535.3934140000003</v>
      </c>
      <c r="J53" s="59">
        <f>+ExpRM!J49-ImpRM!J49</f>
        <v>1730.746819600001</v>
      </c>
      <c r="K53" s="59">
        <f>+ExpRM!K49-ImpRM!K49</f>
        <v>-943.0045569999997</v>
      </c>
      <c r="L53" s="59">
        <f>SUM(B53:K53)</f>
        <v>10993.234442639987</v>
      </c>
    </row>
    <row r="54" spans="1:12" ht="9" customHeight="1" thickBot="1">
      <c r="A54" s="6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5" spans="1:12" ht="2.25" customHeight="1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1:12" s="12" customFormat="1" ht="12">
      <c r="A56" s="57" t="s">
        <v>42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</row>
    <row r="57" spans="1:12" s="12" customFormat="1" ht="12">
      <c r="A57" s="57" t="str">
        <f>+Imp!A63</f>
        <v> Nota: importaciones a valores CIF excepto Brasil, México y Paraguay a valores FOB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</row>
    <row r="58" spans="2:12" s="12" customFormat="1" ht="12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Garimon</dc:creator>
  <cp:keywords/>
  <dc:description/>
  <cp:lastModifiedBy>Fernando Correa</cp:lastModifiedBy>
  <cp:lastPrinted>2011-09-05T13:44:00Z</cp:lastPrinted>
  <dcterms:created xsi:type="dcterms:W3CDTF">2004-06-14T13:52:53Z</dcterms:created>
  <dcterms:modified xsi:type="dcterms:W3CDTF">2012-07-31T19:40:24Z</dcterms:modified>
  <cp:category/>
  <cp:version/>
  <cp:contentType/>
  <cp:contentStatus/>
</cp:coreProperties>
</file>