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05" windowWidth="11970" windowHeight="2850" tabRatio="823" activeTab="0"/>
  </bookViews>
  <sheets>
    <sheet name="Exp" sheetId="1" r:id="rId1"/>
    <sheet name="Imp" sheetId="2" r:id="rId2"/>
    <sheet name="Part" sheetId="3" r:id="rId3"/>
    <sheet name="ExpRM" sheetId="4" r:id="rId4"/>
    <sheet name="ImpRM" sheetId="5" r:id="rId5"/>
    <sheet name="SC RM" sheetId="6" r:id="rId6"/>
  </sheets>
  <definedNames>
    <definedName name="_xlnm.Print_Area" localSheetId="0">'Exp'!$A$1:$L$62</definedName>
    <definedName name="_xlnm.Print_Area" localSheetId="3">'ExpRM'!$A$1:$L$74</definedName>
    <definedName name="_xlnm.Print_Area" localSheetId="4">'ImpRM'!$A$1:$L$74</definedName>
    <definedName name="_xlnm.Print_Area" localSheetId="2">'Part'!$A$1:$O$61</definedName>
    <definedName name="_xlnm.Print_Area" localSheetId="5">'SC RM'!$A$1:$L$58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<sst xmlns="http://schemas.openxmlformats.org/spreadsheetml/2006/main" count="383" uniqueCount="74">
  <si>
    <t>PAÍS</t>
  </si>
  <si>
    <t>Argentina</t>
  </si>
  <si>
    <t>Bolivia</t>
  </si>
  <si>
    <t>Brasil</t>
  </si>
  <si>
    <t>Chile</t>
  </si>
  <si>
    <t>Colombia</t>
  </si>
  <si>
    <t>ALADI</t>
  </si>
  <si>
    <t>Cuba</t>
  </si>
  <si>
    <t>México</t>
  </si>
  <si>
    <t>Paraguay</t>
  </si>
  <si>
    <t>Perú</t>
  </si>
  <si>
    <t>Uruguay</t>
  </si>
  <si>
    <t>Venezuela</t>
  </si>
  <si>
    <t>Estados Unidos</t>
  </si>
  <si>
    <t>Japón</t>
  </si>
  <si>
    <t>China</t>
  </si>
  <si>
    <t>Ecuador</t>
  </si>
  <si>
    <t>EXPORTACIONES POR PAÍS COPARTÍCIPE DE LA ALADI</t>
  </si>
  <si>
    <t>Total</t>
  </si>
  <si>
    <t>IMPORTACIONES POR PAÍS COPARTÍCIPE DE LA ALADI</t>
  </si>
  <si>
    <t>EXPORTACIONES POR ÁREA GEOECONÓMICA</t>
  </si>
  <si>
    <t>IMPORTACIONES POR ÁREA GEOECONÓMICA</t>
  </si>
  <si>
    <t>Otras Áreas</t>
  </si>
  <si>
    <t>Total Global</t>
  </si>
  <si>
    <t>R. del Mundo</t>
  </si>
  <si>
    <t>País exportador (informante):</t>
  </si>
  <si>
    <t>País importador (informante):</t>
  </si>
  <si>
    <t>E.R.I.</t>
  </si>
  <si>
    <t>SALDO COMERCIAL POR ÁREA GEOECONÓMICA</t>
  </si>
  <si>
    <t xml:space="preserve"> ALADI</t>
  </si>
  <si>
    <t>Ar.</t>
  </si>
  <si>
    <t>Bo.</t>
  </si>
  <si>
    <t>Br.</t>
  </si>
  <si>
    <t>Ch.</t>
  </si>
  <si>
    <t>Ec.</t>
  </si>
  <si>
    <t>Mé.</t>
  </si>
  <si>
    <t>En millones de dólares y porcentajes</t>
  </si>
  <si>
    <t>Pe.</t>
  </si>
  <si>
    <t>Ur.</t>
  </si>
  <si>
    <t>En millones de dólares</t>
  </si>
  <si>
    <t>Co.</t>
  </si>
  <si>
    <t>Pa.</t>
  </si>
  <si>
    <t xml:space="preserve"> Fuente: elaboración propia en base a información oficial de los países miembros</t>
  </si>
  <si>
    <t>*</t>
  </si>
  <si>
    <t>País</t>
  </si>
  <si>
    <t>País exportador:</t>
  </si>
  <si>
    <t>Importador</t>
  </si>
  <si>
    <t>sd</t>
  </si>
  <si>
    <t xml:space="preserve"> Fuente: elaborado en base a información oficial de los países miembros</t>
  </si>
  <si>
    <t>U. Europea</t>
  </si>
  <si>
    <t>Canadá</t>
  </si>
  <si>
    <t>Cu.</t>
  </si>
  <si>
    <t>Ve.</t>
  </si>
  <si>
    <t>CA y Caribe</t>
  </si>
  <si>
    <t>ARGENTINA, BOLIVIA, BRASIL, CHILE, COLOMBIA, ECUADOR, MÉXICO, PARAGUAY, PERÚ Y URUGUAY</t>
  </si>
  <si>
    <t>Contribución al crecimiento</t>
  </si>
  <si>
    <t>En porcentajes</t>
  </si>
  <si>
    <t xml:space="preserve">U. Europea </t>
  </si>
  <si>
    <t>CUADRO A1</t>
  </si>
  <si>
    <t>CUADRO A2</t>
  </si>
  <si>
    <t>CUADRO A3</t>
  </si>
  <si>
    <t>CUADRO A4</t>
  </si>
  <si>
    <t>CUADRO A5</t>
  </si>
  <si>
    <t>CUADRO A6</t>
  </si>
  <si>
    <t>Panamá</t>
  </si>
  <si>
    <t>Pan.</t>
  </si>
  <si>
    <t>Par.</t>
  </si>
  <si>
    <t xml:space="preserve"> Nota: importaciones a valores CIF excepto Brasil y México a valores FOB</t>
  </si>
  <si>
    <t>ARGENTINA, BOLIVIA, BRASIL, CHILE, COLOMBIA, ECUADOR, MÉXICO, PARAGUAY, PERÚ, URUGUAY Y VENEZUELA</t>
  </si>
  <si>
    <t xml:space="preserve">PARTICIPACIÓN DE LOS FLUJOS BILATERALES EN EL COMERCIO INTRARREGIONAL </t>
  </si>
  <si>
    <t>Se destacan en negrita las participaciones superiores al 2% y las contribuciones mayores a 5 y menores a -5</t>
  </si>
  <si>
    <t>Enero-diciembre 2013-2014</t>
  </si>
  <si>
    <t>Enero-diciembre 2014</t>
  </si>
  <si>
    <t>Enero-diciembre 2013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</si>
</sst>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&quot;$U&quot;\ * #,##0.00_);_(&quot;$U&quot;\ * \(#,##0.00\);_(&quot;$U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 &quot;$U&quot;\ * #,##0_ ;_ &quot;$U&quot;\ * \-#,##0_ ;_ &quot;$U&quot;\ * &quot;-&quot;_ ;_ @_ "/>
    <numFmt numFmtId="179" formatCode="_ * #,##0_ ;_ * \-#,##0_ ;_ * &quot;-&quot;_ ;_ @_ "/>
    <numFmt numFmtId="180" formatCode="_ &quot;$U&quot;\ * #,##0.00_ ;_ &quot;$U&quot;\ * \-#,##0.00_ ;_ &quot;$U&quot;\ * &quot;-&quot;??_ ;_ @_ "/>
    <numFmt numFmtId="181" formatCode="_ * #,##0.00_ ;_ * \-#,##0.00_ ;_ * &quot;-&quot;??_ ;_ @_ "/>
    <numFmt numFmtId="182" formatCode="0.0"/>
    <numFmt numFmtId="183" formatCode="#\ ###\ ##0_);\-#\ ###\ ##0_)"/>
    <numFmt numFmtId="184" formatCode="#,##0.0__"/>
    <numFmt numFmtId="185" formatCode="0.000"/>
    <numFmt numFmtId="186" formatCode="0.0____"/>
    <numFmt numFmtId="187" formatCode="#,##0__"/>
    <numFmt numFmtId="188" formatCode="0.0__"/>
    <numFmt numFmtId="189" formatCode="0.0%"/>
    <numFmt numFmtId="190" formatCode="#,##0.000__"/>
    <numFmt numFmtId="191" formatCode="__@"/>
    <numFmt numFmtId="192" formatCode="__General"/>
    <numFmt numFmtId="193" formatCode="#,##0.0"/>
    <numFmt numFmtId="194" formatCode="_ * #,##0_ ;_ * \-#,##0_ ;_ * &quot;-&quot;??_ ;_ @_ "/>
    <numFmt numFmtId="195" formatCode="#,##0.00__"/>
    <numFmt numFmtId="196" formatCode="0.0000"/>
    <numFmt numFmtId="197" formatCode="@__"/>
    <numFmt numFmtId="198" formatCode="@____"/>
    <numFmt numFmtId="199" formatCode="#.\ ###\ ##0_);\-#.\ ###\ ##0_)"/>
    <numFmt numFmtId="200" formatCode="#,##0.000"/>
    <numFmt numFmtId="201" formatCode="0.0______"/>
    <numFmt numFmtId="202" formatCode="0.0________"/>
    <numFmt numFmtId="203" formatCode="#,##0____"/>
    <numFmt numFmtId="204" formatCode="General_)"/>
    <numFmt numFmtId="205" formatCode="0.000000"/>
    <numFmt numFmtId="206" formatCode="0.00000"/>
    <numFmt numFmtId="207" formatCode="_-* #,##0.00_-;\-* #,##0.00_-;_-* &quot;-&quot;??_-;_-@_-"/>
    <numFmt numFmtId="208" formatCode="_-* #,##0_-;\-* #,##0_-;_-* &quot;-&quot;??_-;_-@_-"/>
    <numFmt numFmtId="209" formatCode="_-* #,##0\ _€_-;\-* #,##0\ _€_-;_-* &quot;-&quot;??\ _€_-;_-@_-"/>
    <numFmt numFmtId="210" formatCode="_ * #,##0.0_ ;_ * \-#,##0.0_ ;_ * &quot;-&quot;??_ ;_ @_ "/>
    <numFmt numFmtId="211" formatCode="0.00000000"/>
    <numFmt numFmtId="212" formatCode="0.000000000"/>
    <numFmt numFmtId="213" formatCode="0.0000000"/>
    <numFmt numFmtId="214" formatCode="_(* #,##0_);_(* \(#,##0\);_(* &quot;-&quot;??_);_(@_)"/>
    <numFmt numFmtId="215" formatCode="0.00____"/>
    <numFmt numFmtId="216" formatCode="0.000____"/>
    <numFmt numFmtId="217" formatCode="_([$€]* #,##0.00_);_([$€]* \(#,##0.00\);_([$€]* &quot;-&quot;??_);_(@_)"/>
    <numFmt numFmtId="218" formatCode="###,###,###,##0;@"/>
    <numFmt numFmtId="219" formatCode="###,###,###,##0"/>
  </numFmts>
  <fonts count="4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2" fillId="0" borderId="0" xfId="33" applyFont="1" applyAlignment="1">
      <alignment/>
    </xf>
    <xf numFmtId="183" fontId="0" fillId="0" borderId="0" xfId="33" applyNumberFormat="1" applyFont="1" applyAlignment="1">
      <alignment/>
    </xf>
    <xf numFmtId="0" fontId="7" fillId="0" borderId="0" xfId="33" applyFont="1" applyAlignment="1">
      <alignment/>
    </xf>
    <xf numFmtId="0" fontId="0" fillId="0" borderId="0" xfId="33" applyFont="1" applyAlignment="1">
      <alignment/>
    </xf>
    <xf numFmtId="0" fontId="0" fillId="0" borderId="0" xfId="33" applyFont="1" applyAlignment="1">
      <alignment/>
    </xf>
    <xf numFmtId="0" fontId="7" fillId="0" borderId="0" xfId="33" applyFont="1" applyAlignment="1">
      <alignment/>
    </xf>
    <xf numFmtId="0" fontId="9" fillId="0" borderId="0" xfId="33" applyFont="1" applyAlignment="1">
      <alignment/>
    </xf>
    <xf numFmtId="182" fontId="9" fillId="0" borderId="0" xfId="33" applyNumberFormat="1" applyFont="1" applyBorder="1" applyAlignment="1">
      <alignment/>
    </xf>
    <xf numFmtId="187" fontId="0" fillId="0" borderId="0" xfId="33" applyNumberFormat="1" applyFont="1" applyAlignment="1">
      <alignment/>
    </xf>
    <xf numFmtId="187" fontId="0" fillId="0" borderId="0" xfId="33" applyNumberFormat="1" applyFont="1" applyAlignment="1" applyProtection="1">
      <alignment/>
      <protection/>
    </xf>
    <xf numFmtId="0" fontId="0" fillId="0" borderId="0" xfId="33" applyFont="1" applyAlignment="1">
      <alignment vertical="center"/>
    </xf>
    <xf numFmtId="0" fontId="0" fillId="0" borderId="0" xfId="33" applyFont="1" applyFill="1" applyBorder="1" applyAlignment="1">
      <alignment/>
    </xf>
    <xf numFmtId="3" fontId="0" fillId="0" borderId="0" xfId="0" applyNumberFormat="1" applyAlignment="1">
      <alignment/>
    </xf>
    <xf numFmtId="203" fontId="2" fillId="0" borderId="0" xfId="0" applyNumberFormat="1" applyFont="1" applyAlignment="1" applyProtection="1">
      <alignment horizontal="right" vertical="center"/>
      <protection/>
    </xf>
    <xf numFmtId="2" fontId="0" fillId="0" borderId="0" xfId="0" applyNumberFormat="1" applyAlignment="1">
      <alignment/>
    </xf>
    <xf numFmtId="0" fontId="1" fillId="33" borderId="0" xfId="33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4" fillId="33" borderId="0" xfId="33" applyFont="1" applyFill="1" applyAlignment="1" applyProtection="1">
      <alignment horizontal="left"/>
      <protection/>
    </xf>
    <xf numFmtId="0" fontId="0" fillId="33" borderId="0" xfId="33" applyFont="1" applyFill="1" applyAlignment="1" applyProtection="1">
      <alignment horizontal="left"/>
      <protection/>
    </xf>
    <xf numFmtId="0" fontId="0" fillId="33" borderId="10" xfId="33" applyFont="1" applyFill="1" applyBorder="1" applyAlignment="1">
      <alignment/>
    </xf>
    <xf numFmtId="0" fontId="12" fillId="33" borderId="0" xfId="33" applyFont="1" applyFill="1" applyAlignment="1">
      <alignment horizontal="centerContinuous" vertical="center"/>
    </xf>
    <xf numFmtId="0" fontId="0" fillId="33" borderId="0" xfId="33" applyFont="1" applyFill="1" applyAlignment="1">
      <alignment horizontal="centerContinuous" vertical="center"/>
    </xf>
    <xf numFmtId="0" fontId="0" fillId="33" borderId="0" xfId="33" applyFont="1" applyFill="1" applyAlignment="1">
      <alignment horizontal="center" vertical="center"/>
    </xf>
    <xf numFmtId="0" fontId="3" fillId="33" borderId="0" xfId="33" applyFont="1" applyFill="1" applyBorder="1" applyAlignment="1" applyProtection="1">
      <alignment horizontal="centerContinuous" vertical="center"/>
      <protection/>
    </xf>
    <xf numFmtId="0" fontId="0" fillId="33" borderId="0" xfId="33" applyFont="1" applyFill="1" applyAlignment="1" applyProtection="1">
      <alignment horizontal="left"/>
      <protection/>
    </xf>
    <xf numFmtId="188" fontId="0" fillId="33" borderId="0" xfId="33" applyNumberFormat="1" applyFont="1" applyFill="1" applyBorder="1" applyAlignment="1">
      <alignment horizontal="center"/>
    </xf>
    <xf numFmtId="188" fontId="0" fillId="33" borderId="0" xfId="33" applyNumberFormat="1" applyFont="1" applyFill="1" applyBorder="1" applyAlignment="1">
      <alignment/>
    </xf>
    <xf numFmtId="188" fontId="0" fillId="33" borderId="0" xfId="33" applyNumberFormat="1" applyFont="1" applyFill="1" applyAlignment="1">
      <alignment/>
    </xf>
    <xf numFmtId="0" fontId="0" fillId="33" borderId="0" xfId="33" applyFont="1" applyFill="1" applyAlignment="1">
      <alignment/>
    </xf>
    <xf numFmtId="197" fontId="0" fillId="33" borderId="0" xfId="33" applyNumberFormat="1" applyFont="1" applyFill="1" applyBorder="1" applyAlignment="1">
      <alignment horizontal="right"/>
    </xf>
    <xf numFmtId="188" fontId="0" fillId="33" borderId="0" xfId="33" applyNumberFormat="1" applyFont="1" applyFill="1" applyAlignment="1">
      <alignment/>
    </xf>
    <xf numFmtId="186" fontId="0" fillId="33" borderId="0" xfId="33" applyNumberFormat="1" applyFont="1" applyFill="1" applyAlignment="1">
      <alignment/>
    </xf>
    <xf numFmtId="0" fontId="8" fillId="33" borderId="0" xfId="33" applyFont="1" applyFill="1" applyAlignment="1" applyProtection="1">
      <alignment horizontal="left"/>
      <protection/>
    </xf>
    <xf numFmtId="186" fontId="0" fillId="33" borderId="0" xfId="33" applyNumberFormat="1" applyFont="1" applyFill="1" applyAlignment="1">
      <alignment/>
    </xf>
    <xf numFmtId="0" fontId="0" fillId="33" borderId="0" xfId="33" applyFont="1" applyFill="1" applyBorder="1" applyAlignment="1">
      <alignment/>
    </xf>
    <xf numFmtId="0" fontId="3" fillId="33" borderId="0" xfId="33" applyFont="1" applyFill="1" applyBorder="1" applyAlignment="1" applyProtection="1">
      <alignment vertical="center"/>
      <protection/>
    </xf>
    <xf numFmtId="182" fontId="0" fillId="33" borderId="0" xfId="33" applyNumberFormat="1" applyFont="1" applyFill="1" applyBorder="1" applyAlignment="1">
      <alignment/>
    </xf>
    <xf numFmtId="0" fontId="9" fillId="33" borderId="0" xfId="33" applyFont="1" applyFill="1" applyAlignment="1">
      <alignment/>
    </xf>
    <xf numFmtId="182" fontId="9" fillId="33" borderId="0" xfId="33" applyNumberFormat="1" applyFont="1" applyFill="1" applyBorder="1" applyAlignment="1">
      <alignment/>
    </xf>
    <xf numFmtId="3" fontId="0" fillId="33" borderId="0" xfId="33" applyNumberFormat="1" applyFont="1" applyFill="1" applyAlignment="1">
      <alignment/>
    </xf>
    <xf numFmtId="0" fontId="0" fillId="33" borderId="10" xfId="33" applyFont="1" applyFill="1" applyBorder="1" applyAlignment="1">
      <alignment/>
    </xf>
    <xf numFmtId="0" fontId="2" fillId="33" borderId="11" xfId="33" applyFont="1" applyFill="1" applyBorder="1" applyAlignment="1">
      <alignment/>
    </xf>
    <xf numFmtId="0" fontId="5" fillId="33" borderId="0" xfId="33" applyFont="1" applyFill="1" applyAlignment="1">
      <alignment horizontal="centerContinuous"/>
    </xf>
    <xf numFmtId="0" fontId="0" fillId="33" borderId="0" xfId="33" applyFont="1" applyFill="1" applyAlignment="1">
      <alignment horizontal="centerContinuous"/>
    </xf>
    <xf numFmtId="0" fontId="2" fillId="33" borderId="0" xfId="33" applyFont="1" applyFill="1" applyAlignment="1">
      <alignment/>
    </xf>
    <xf numFmtId="187" fontId="0" fillId="33" borderId="0" xfId="33" applyNumberFormat="1" applyFont="1" applyFill="1" applyAlignment="1" applyProtection="1">
      <alignment/>
      <protection/>
    </xf>
    <xf numFmtId="187" fontId="8" fillId="33" borderId="0" xfId="33" applyNumberFormat="1" applyFont="1" applyFill="1" applyAlignment="1" applyProtection="1">
      <alignment/>
      <protection/>
    </xf>
    <xf numFmtId="184" fontId="0" fillId="33" borderId="0" xfId="33" applyNumberFormat="1" applyFont="1" applyFill="1" applyAlignment="1">
      <alignment/>
    </xf>
    <xf numFmtId="184" fontId="8" fillId="33" borderId="0" xfId="33" applyNumberFormat="1" applyFont="1" applyFill="1" applyAlignment="1">
      <alignment/>
    </xf>
    <xf numFmtId="182" fontId="0" fillId="33" borderId="10" xfId="33" applyNumberFormat="1" applyFont="1" applyFill="1" applyBorder="1" applyAlignment="1">
      <alignment/>
    </xf>
    <xf numFmtId="0" fontId="0" fillId="33" borderId="0" xfId="33" applyFont="1" applyFill="1" applyBorder="1" applyAlignment="1">
      <alignment/>
    </xf>
    <xf numFmtId="182" fontId="0" fillId="33" borderId="0" xfId="33" applyNumberFormat="1" applyFont="1" applyFill="1" applyBorder="1" applyAlignment="1">
      <alignment/>
    </xf>
    <xf numFmtId="0" fontId="0" fillId="33" borderId="0" xfId="0" applyFont="1" applyFill="1" applyAlignment="1">
      <alignment/>
    </xf>
    <xf numFmtId="187" fontId="0" fillId="33" borderId="0" xfId="0" applyNumberFormat="1" applyFill="1" applyAlignment="1">
      <alignment/>
    </xf>
    <xf numFmtId="0" fontId="0" fillId="33" borderId="0" xfId="33" applyFont="1" applyFill="1" applyAlignment="1">
      <alignment/>
    </xf>
    <xf numFmtId="0" fontId="8" fillId="33" borderId="0" xfId="33" applyFont="1" applyFill="1" applyAlignment="1" applyProtection="1">
      <alignment horizontal="left"/>
      <protection/>
    </xf>
    <xf numFmtId="3" fontId="0" fillId="33" borderId="0" xfId="33" applyNumberFormat="1" applyFont="1" applyFill="1" applyAlignment="1">
      <alignment horizontal="centerContinuous"/>
    </xf>
    <xf numFmtId="3" fontId="0" fillId="33" borderId="0" xfId="0" applyNumberFormat="1" applyFill="1" applyAlignment="1">
      <alignment/>
    </xf>
    <xf numFmtId="3" fontId="5" fillId="33" borderId="0" xfId="33" applyNumberFormat="1" applyFont="1" applyFill="1" applyAlignment="1">
      <alignment horizontal="centerContinuous"/>
    </xf>
    <xf numFmtId="194" fontId="0" fillId="33" borderId="0" xfId="51" applyNumberFormat="1" applyFont="1" applyFill="1" applyAlignment="1" applyProtection="1">
      <alignment/>
      <protection/>
    </xf>
    <xf numFmtId="0" fontId="0" fillId="33" borderId="0" xfId="33" applyFont="1" applyFill="1" applyAlignment="1" applyProtection="1">
      <alignment horizontal="left"/>
      <protection/>
    </xf>
    <xf numFmtId="1" fontId="0" fillId="33" borderId="0" xfId="33" applyNumberFormat="1" applyFont="1" applyFill="1" applyBorder="1" applyAlignment="1">
      <alignment horizontal="center"/>
    </xf>
    <xf numFmtId="1" fontId="0" fillId="33" borderId="0" xfId="33" applyNumberFormat="1" applyFont="1" applyFill="1" applyBorder="1" applyAlignment="1">
      <alignment/>
    </xf>
    <xf numFmtId="1" fontId="0" fillId="33" borderId="0" xfId="33" applyNumberFormat="1" applyFont="1" applyFill="1" applyAlignment="1">
      <alignment/>
    </xf>
    <xf numFmtId="1" fontId="0" fillId="33" borderId="0" xfId="33" applyNumberFormat="1" applyFont="1" applyFill="1" applyBorder="1" applyAlignment="1">
      <alignment horizontal="right"/>
    </xf>
    <xf numFmtId="1" fontId="0" fillId="33" borderId="0" xfId="33" applyNumberFormat="1" applyFont="1" applyFill="1" applyAlignment="1">
      <alignment/>
    </xf>
    <xf numFmtId="0" fontId="3" fillId="33" borderId="10" xfId="33" applyFont="1" applyFill="1" applyBorder="1" applyAlignment="1" applyProtection="1">
      <alignment horizontal="centerContinuous" vertical="center"/>
      <protection/>
    </xf>
    <xf numFmtId="0" fontId="3" fillId="33" borderId="10" xfId="33" applyFont="1" applyFill="1" applyBorder="1" applyAlignment="1" applyProtection="1">
      <alignment horizontal="center" vertical="center"/>
      <protection/>
    </xf>
    <xf numFmtId="0" fontId="3" fillId="33" borderId="0" xfId="33" applyFont="1" applyFill="1" applyAlignment="1">
      <alignment horizontal="center" vertical="center"/>
    </xf>
    <xf numFmtId="0" fontId="3" fillId="33" borderId="12" xfId="33" applyFont="1" applyFill="1" applyBorder="1" applyAlignment="1" applyProtection="1">
      <alignment horizontal="centerContinuous" vertical="center"/>
      <protection/>
    </xf>
    <xf numFmtId="0" fontId="3" fillId="33" borderId="12" xfId="33" applyFont="1" applyFill="1" applyBorder="1" applyAlignment="1" applyProtection="1">
      <alignment horizontal="center" vertical="center"/>
      <protection/>
    </xf>
    <xf numFmtId="0" fontId="3" fillId="33" borderId="10" xfId="33" applyFont="1" applyFill="1" applyBorder="1" applyAlignment="1">
      <alignment horizontal="center" vertical="center"/>
    </xf>
    <xf numFmtId="0" fontId="3" fillId="33" borderId="11" xfId="33" applyFont="1" applyFill="1" applyBorder="1" applyAlignment="1">
      <alignment horizontal="center" vertical="center"/>
    </xf>
    <xf numFmtId="0" fontId="3" fillId="33" borderId="10" xfId="33" applyFont="1" applyFill="1" applyBorder="1" applyAlignment="1">
      <alignment horizontal="center" vertical="center"/>
    </xf>
    <xf numFmtId="3" fontId="48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ANCLAS,REZONES Y SUS PARTES,DE FUNDICION,DE HIERRO O DE ACERO 2" xfId="34"/>
    <cellStyle name="ANCLAS,REZONES Y SUS PARTES,DE FUNDICION,DE HIERRO O DE ACERO 3" xfId="35"/>
    <cellStyle name="Buena" xfId="36"/>
    <cellStyle name="Cálculo" xfId="37"/>
    <cellStyle name="Celda de comprobación" xfId="38"/>
    <cellStyle name="Celda vinculada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10" xfId="53"/>
    <cellStyle name="Currency" xfId="54"/>
    <cellStyle name="Currency [0]" xfId="55"/>
    <cellStyle name="Neutral" xfId="56"/>
    <cellStyle name="Normal 11" xfId="57"/>
    <cellStyle name="Normal 15" xfId="58"/>
    <cellStyle name="Normal 16" xfId="59"/>
    <cellStyle name="Normal 2" xfId="60"/>
    <cellStyle name="Normal 3" xfId="61"/>
    <cellStyle name="Normal 4" xfId="62"/>
    <cellStyle name="Normal 9" xfId="63"/>
    <cellStyle name="Notas" xfId="64"/>
    <cellStyle name="Percent" xfId="65"/>
    <cellStyle name="Porcentaje 2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1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name val="Cambria"/>
        <color auto="1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auto="1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PageLayoutView="0" workbookViewId="0" topLeftCell="A1">
      <pane xSplit="1" ySplit="8" topLeftCell="B45" activePane="bottomRight" state="frozen"/>
      <selection pane="topLeft" activeCell="A1" sqref="A1:L62"/>
      <selection pane="topRight" activeCell="A1" sqref="A1:L62"/>
      <selection pane="bottomLeft" activeCell="A1" sqref="A1:L62"/>
      <selection pane="bottomRight" activeCell="P8" sqref="P8"/>
    </sheetView>
  </sheetViews>
  <sheetFormatPr defaultColWidth="11.421875" defaultRowHeight="12.75"/>
  <cols>
    <col min="1" max="1" width="10.00390625" style="0" customWidth="1"/>
    <col min="2" max="11" width="8.57421875" style="0" customWidth="1"/>
    <col min="12" max="12" width="8.8515625" style="0" customWidth="1"/>
  </cols>
  <sheetData>
    <row r="1" spans="1:12" ht="12.75">
      <c r="A1" s="18" t="s">
        <v>58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2.75">
      <c r="A2" s="18" t="str">
        <f>CONCATENATE(IF(B25&gt;0,"ARGENTINA, ",""),IF(C25&gt;0,"BOLIVIA, ",""),IF(D25&gt;0,"BRASIL, ",""),IF(E25&gt;0,"CHILE, ",""),IF(F25&gt;0,"COLOMBIA, ",""),IF(G25&gt;0,"ECUADOR, ",""),IF(H25&gt;0,"MÉXICO, ",""),IF(I25&gt;0,"PARAGUAY, ",""),IF(J25&gt;0,"PERÚ Y ",""),IF(K25&gt;0,"URUGUAY",""))</f>
        <v>ARGENTINA, BOLIVIA, BRASIL, CHILE, COLOMBIA, ECUADOR, MÉXICO, PARAGUAY, PERÚ Y URUGUAY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2.75">
      <c r="A3" s="18" t="s">
        <v>17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2.75">
      <c r="A4" s="19" t="s">
        <v>71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2.75">
      <c r="A5" s="19" t="s">
        <v>36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7.5" customHeight="1" thickBo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15" customHeight="1" thickBot="1">
      <c r="A7" s="73" t="s">
        <v>0</v>
      </c>
      <c r="B7" s="67" t="s">
        <v>25</v>
      </c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15" customHeight="1" thickBot="1">
      <c r="A8" s="74"/>
      <c r="B8" s="67" t="s">
        <v>30</v>
      </c>
      <c r="C8" s="67" t="s">
        <v>31</v>
      </c>
      <c r="D8" s="67" t="s">
        <v>32</v>
      </c>
      <c r="E8" s="68" t="s">
        <v>33</v>
      </c>
      <c r="F8" s="67" t="s">
        <v>40</v>
      </c>
      <c r="G8" s="67" t="s">
        <v>34</v>
      </c>
      <c r="H8" s="67" t="s">
        <v>35</v>
      </c>
      <c r="I8" s="67" t="s">
        <v>41</v>
      </c>
      <c r="J8" s="67" t="s">
        <v>37</v>
      </c>
      <c r="K8" s="67" t="s">
        <v>38</v>
      </c>
      <c r="L8" s="67" t="s">
        <v>18</v>
      </c>
    </row>
    <row r="9" spans="1:12" ht="9" customHeight="1">
      <c r="A9" s="42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5">
      <c r="A10" s="43"/>
      <c r="B10" s="43" t="str">
        <f>CONCATENATE(LEFT(A4,LEN(A4)-9),RIGHT(A4,4))</f>
        <v>Enero-diciembre 2014</v>
      </c>
      <c r="C10" s="43"/>
      <c r="D10" s="44"/>
      <c r="E10" s="44"/>
      <c r="F10" s="44"/>
      <c r="G10" s="44"/>
      <c r="H10" s="44"/>
      <c r="I10" s="44"/>
      <c r="J10" s="44"/>
      <c r="K10" s="44"/>
      <c r="L10" s="44"/>
    </row>
    <row r="11" spans="1:12" ht="9" customHeight="1">
      <c r="A11" s="4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6" s="4" customFormat="1" ht="14.25">
      <c r="A12" s="25" t="s">
        <v>1</v>
      </c>
      <c r="B12" s="60"/>
      <c r="C12" s="60">
        <v>2559.88371531</v>
      </c>
      <c r="D12" s="60">
        <v>14281.998</v>
      </c>
      <c r="E12" s="60">
        <v>1061.135</v>
      </c>
      <c r="F12" s="60">
        <v>201.122</v>
      </c>
      <c r="G12" s="60">
        <v>195.862889</v>
      </c>
      <c r="H12" s="60">
        <v>1301.876</v>
      </c>
      <c r="I12" s="60">
        <v>713.6234549999999</v>
      </c>
      <c r="J12" s="60">
        <v>176.86684613</v>
      </c>
      <c r="K12" s="60">
        <v>441.586398</v>
      </c>
      <c r="L12" s="60">
        <f>SUM(B12:K12)</f>
        <v>20933.954303439998</v>
      </c>
      <c r="M12" s="14"/>
      <c r="N12" s="14"/>
      <c r="O12" s="14"/>
      <c r="P12" s="10"/>
    </row>
    <row r="13" spans="1:16" s="4" customFormat="1" ht="14.25">
      <c r="A13" s="25" t="s">
        <v>2</v>
      </c>
      <c r="B13" s="60">
        <v>792.58494062</v>
      </c>
      <c r="C13" s="60"/>
      <c r="D13" s="60">
        <v>1612.359</v>
      </c>
      <c r="E13" s="60">
        <v>534.518</v>
      </c>
      <c r="F13" s="60">
        <v>138.772</v>
      </c>
      <c r="G13" s="60">
        <v>25.924668000000004</v>
      </c>
      <c r="H13" s="60">
        <v>226.411</v>
      </c>
      <c r="I13" s="60">
        <v>106.75134299999999</v>
      </c>
      <c r="J13" s="60">
        <v>652.9007378100001</v>
      </c>
      <c r="K13" s="60">
        <v>41.86836</v>
      </c>
      <c r="L13" s="60">
        <f aca="true" t="shared" si="0" ref="L13:L24">SUM(B13:K13)</f>
        <v>4132.09004943</v>
      </c>
      <c r="M13" s="14"/>
      <c r="N13" s="14"/>
      <c r="O13" s="14"/>
      <c r="P13" s="10"/>
    </row>
    <row r="14" spans="1:16" s="4" customFormat="1" ht="14.25">
      <c r="A14" s="25" t="s">
        <v>3</v>
      </c>
      <c r="B14" s="60">
        <v>14926.446478360003</v>
      </c>
      <c r="C14" s="60">
        <v>3824.00421211</v>
      </c>
      <c r="D14" s="60"/>
      <c r="E14" s="60">
        <v>4013.867</v>
      </c>
      <c r="F14" s="60">
        <v>1622.413</v>
      </c>
      <c r="G14" s="60">
        <v>133.32931</v>
      </c>
      <c r="H14" s="60">
        <v>4739.618</v>
      </c>
      <c r="I14" s="60">
        <v>2969.220048</v>
      </c>
      <c r="J14" s="60">
        <v>1592.8089769800001</v>
      </c>
      <c r="K14" s="60">
        <v>1616.360195</v>
      </c>
      <c r="L14" s="60">
        <f t="shared" si="0"/>
        <v>35438.06722045001</v>
      </c>
      <c r="M14" s="14"/>
      <c r="N14" s="14"/>
      <c r="O14" s="14"/>
      <c r="P14" s="10"/>
    </row>
    <row r="15" spans="1:16" s="4" customFormat="1" ht="14.25">
      <c r="A15" s="25" t="s">
        <v>4</v>
      </c>
      <c r="B15" s="60">
        <v>3012.0510234200005</v>
      </c>
      <c r="C15" s="60">
        <v>112.12345417</v>
      </c>
      <c r="D15" s="60">
        <v>4984.190799999999</v>
      </c>
      <c r="E15" s="60"/>
      <c r="F15" s="60">
        <v>988.882</v>
      </c>
      <c r="G15" s="60">
        <v>2300.953566</v>
      </c>
      <c r="H15" s="60">
        <v>2147.987</v>
      </c>
      <c r="I15" s="60">
        <v>669.556342</v>
      </c>
      <c r="J15" s="60">
        <v>1525.4353575399998</v>
      </c>
      <c r="K15" s="60">
        <v>111.901457</v>
      </c>
      <c r="L15" s="60">
        <f t="shared" si="0"/>
        <v>15853.08100013</v>
      </c>
      <c r="M15" s="14"/>
      <c r="N15" s="14"/>
      <c r="O15" s="14"/>
      <c r="P15" s="10"/>
    </row>
    <row r="16" spans="1:16" s="4" customFormat="1" ht="14.25">
      <c r="A16" s="29" t="s">
        <v>5</v>
      </c>
      <c r="B16" s="60">
        <v>912.55452411</v>
      </c>
      <c r="C16" s="60">
        <v>682.26411623</v>
      </c>
      <c r="D16" s="60">
        <v>2384.2556</v>
      </c>
      <c r="E16" s="60">
        <v>1007.891</v>
      </c>
      <c r="F16" s="60"/>
      <c r="G16" s="60">
        <v>946.948564</v>
      </c>
      <c r="H16" s="60">
        <v>4733.815</v>
      </c>
      <c r="I16" s="60">
        <v>37.217994</v>
      </c>
      <c r="J16" s="60">
        <v>1223.7146618</v>
      </c>
      <c r="K16" s="60">
        <v>30.721981</v>
      </c>
      <c r="L16" s="60">
        <f t="shared" si="0"/>
        <v>11959.383441140002</v>
      </c>
      <c r="M16" s="14"/>
      <c r="N16" s="14"/>
      <c r="O16" s="14"/>
      <c r="P16" s="10"/>
    </row>
    <row r="17" spans="1:16" s="4" customFormat="1" ht="14.25">
      <c r="A17" s="25" t="s">
        <v>7</v>
      </c>
      <c r="B17" s="60">
        <v>286.61370613</v>
      </c>
      <c r="C17" s="60">
        <v>0.51993487</v>
      </c>
      <c r="D17" s="60">
        <v>507.778</v>
      </c>
      <c r="E17" s="60">
        <v>36.073</v>
      </c>
      <c r="F17" s="60">
        <v>34.994</v>
      </c>
      <c r="G17" s="60">
        <v>11.767</v>
      </c>
      <c r="H17" s="60">
        <v>362.287</v>
      </c>
      <c r="I17" s="60">
        <v>0.21099500000000002</v>
      </c>
      <c r="J17" s="60">
        <v>12.27633366</v>
      </c>
      <c r="K17" s="60">
        <v>24.880682</v>
      </c>
      <c r="L17" s="60">
        <f t="shared" si="0"/>
        <v>1277.40065166</v>
      </c>
      <c r="M17" s="14"/>
      <c r="N17" s="14"/>
      <c r="O17" s="14"/>
      <c r="P17" s="10"/>
    </row>
    <row r="18" spans="1:16" s="4" customFormat="1" ht="14.25">
      <c r="A18" s="25" t="s">
        <v>16</v>
      </c>
      <c r="B18" s="60">
        <v>426.420415</v>
      </c>
      <c r="C18" s="60">
        <v>95.93559755000001</v>
      </c>
      <c r="D18" s="60">
        <v>822.104</v>
      </c>
      <c r="E18" s="60">
        <v>706.757</v>
      </c>
      <c r="F18" s="60">
        <v>1884.351</v>
      </c>
      <c r="G18" s="60"/>
      <c r="H18" s="60">
        <v>904.777</v>
      </c>
      <c r="I18" s="60">
        <v>39.884125</v>
      </c>
      <c r="J18" s="60">
        <v>855.5349529499999</v>
      </c>
      <c r="K18" s="60">
        <v>12.736571</v>
      </c>
      <c r="L18" s="60">
        <f t="shared" si="0"/>
        <v>5748.5006615</v>
      </c>
      <c r="M18" s="14"/>
      <c r="N18" s="14"/>
      <c r="O18" s="14"/>
      <c r="P18" s="10"/>
    </row>
    <row r="19" spans="1:16" s="4" customFormat="1" ht="14.25">
      <c r="A19" s="25" t="s">
        <v>8</v>
      </c>
      <c r="B19" s="60">
        <v>968.6030843299999</v>
      </c>
      <c r="C19" s="60">
        <v>43.861521520000004</v>
      </c>
      <c r="D19" s="60">
        <v>3669.957</v>
      </c>
      <c r="E19" s="60">
        <v>1339.237</v>
      </c>
      <c r="F19" s="60">
        <v>914.416</v>
      </c>
      <c r="G19" s="60">
        <v>148.5353</v>
      </c>
      <c r="H19" s="60"/>
      <c r="I19" s="60">
        <v>133.550374</v>
      </c>
      <c r="J19" s="60">
        <v>734.4824089800001</v>
      </c>
      <c r="K19" s="60">
        <v>233.474952</v>
      </c>
      <c r="L19" s="60">
        <f t="shared" si="0"/>
        <v>8186.117640830001</v>
      </c>
      <c r="M19" s="10"/>
      <c r="N19" s="14"/>
      <c r="O19" s="14"/>
      <c r="P19" s="10"/>
    </row>
    <row r="20" spans="1:16" s="4" customFormat="1" ht="14.25">
      <c r="A20" s="61" t="s">
        <v>64</v>
      </c>
      <c r="B20" s="60">
        <v>107.26471846</v>
      </c>
      <c r="C20" s="60">
        <v>27.84602919</v>
      </c>
      <c r="D20" s="60">
        <v>361.946</v>
      </c>
      <c r="E20" s="60">
        <v>212.705</v>
      </c>
      <c r="F20" s="60">
        <v>3569.259</v>
      </c>
      <c r="G20" s="60">
        <v>1411.61968</v>
      </c>
      <c r="H20" s="60">
        <v>989.104</v>
      </c>
      <c r="I20" s="60">
        <v>7.780901</v>
      </c>
      <c r="J20" s="60">
        <v>568.76806307</v>
      </c>
      <c r="K20" s="60">
        <v>8.87284</v>
      </c>
      <c r="L20" s="60">
        <f t="shared" si="0"/>
        <v>7265.16623172</v>
      </c>
      <c r="M20" s="10"/>
      <c r="N20" s="14"/>
      <c r="O20" s="14"/>
      <c r="P20" s="10"/>
    </row>
    <row r="21" spans="1:16" s="4" customFormat="1" ht="14.25">
      <c r="A21" s="25" t="s">
        <v>9</v>
      </c>
      <c r="B21" s="60">
        <v>1294.2783060000002</v>
      </c>
      <c r="C21" s="60">
        <v>61.91735256</v>
      </c>
      <c r="D21" s="60">
        <v>3193.586</v>
      </c>
      <c r="E21" s="60">
        <v>152.825</v>
      </c>
      <c r="F21" s="60">
        <v>18.728</v>
      </c>
      <c r="G21" s="60">
        <v>4.188</v>
      </c>
      <c r="H21" s="60">
        <v>161.955</v>
      </c>
      <c r="I21" s="60"/>
      <c r="J21" s="60">
        <v>14.1843913</v>
      </c>
      <c r="K21" s="60">
        <v>136.267337</v>
      </c>
      <c r="L21" s="60">
        <f t="shared" si="0"/>
        <v>5037.92938686</v>
      </c>
      <c r="M21" s="14"/>
      <c r="N21" s="10"/>
      <c r="O21" s="14"/>
      <c r="P21" s="10"/>
    </row>
    <row r="22" spans="1:16" s="4" customFormat="1" ht="14.25">
      <c r="A22" s="25" t="s">
        <v>10</v>
      </c>
      <c r="B22" s="60">
        <v>1197.7627327999999</v>
      </c>
      <c r="C22" s="60">
        <v>550.78631928</v>
      </c>
      <c r="D22" s="60">
        <v>1817.7</v>
      </c>
      <c r="E22" s="60">
        <v>1755.515</v>
      </c>
      <c r="F22" s="60">
        <v>1186.487</v>
      </c>
      <c r="G22" s="60">
        <v>1576.8347190000002</v>
      </c>
      <c r="H22" s="60">
        <v>1730.174</v>
      </c>
      <c r="I22" s="60">
        <v>125.546004</v>
      </c>
      <c r="J22" s="60"/>
      <c r="K22" s="60">
        <v>112.376674</v>
      </c>
      <c r="L22" s="60">
        <f t="shared" si="0"/>
        <v>10053.182449079999</v>
      </c>
      <c r="M22" s="14"/>
      <c r="N22" s="10"/>
      <c r="O22" s="10"/>
      <c r="P22" s="10"/>
    </row>
    <row r="23" spans="1:16" s="4" customFormat="1" ht="14.25">
      <c r="A23" s="25" t="s">
        <v>11</v>
      </c>
      <c r="B23" s="60">
        <v>1689.7680664199997</v>
      </c>
      <c r="C23" s="60">
        <v>7.71084038</v>
      </c>
      <c r="D23" s="60">
        <v>2945.364</v>
      </c>
      <c r="E23" s="60">
        <v>178.668</v>
      </c>
      <c r="F23" s="60">
        <v>21.111</v>
      </c>
      <c r="G23" s="60">
        <v>20.96</v>
      </c>
      <c r="H23" s="60">
        <v>299.915</v>
      </c>
      <c r="I23" s="60">
        <v>186.014625</v>
      </c>
      <c r="J23" s="60">
        <v>37.26617691</v>
      </c>
      <c r="K23" s="60"/>
      <c r="L23" s="60">
        <f t="shared" si="0"/>
        <v>5386.7777087099985</v>
      </c>
      <c r="M23" s="14"/>
      <c r="N23" s="10"/>
      <c r="O23" s="14"/>
      <c r="P23" s="10"/>
    </row>
    <row r="24" spans="1:16" s="4" customFormat="1" ht="14.25">
      <c r="A24" s="25" t="s">
        <v>12</v>
      </c>
      <c r="B24" s="60">
        <v>2108.0449468</v>
      </c>
      <c r="C24" s="60">
        <v>115.22019371</v>
      </c>
      <c r="D24" s="60">
        <v>4632.139</v>
      </c>
      <c r="E24" s="60">
        <v>463.881</v>
      </c>
      <c r="F24" s="60">
        <v>1986.918</v>
      </c>
      <c r="G24" s="60">
        <v>561.737329</v>
      </c>
      <c r="H24" s="60">
        <v>1551.624</v>
      </c>
      <c r="I24" s="60">
        <v>34.875295</v>
      </c>
      <c r="J24" s="60">
        <v>493.23707558</v>
      </c>
      <c r="K24" s="60">
        <v>408.476973</v>
      </c>
      <c r="L24" s="60">
        <f t="shared" si="0"/>
        <v>12356.15381309</v>
      </c>
      <c r="M24" s="14"/>
      <c r="N24" s="10"/>
      <c r="O24" s="14"/>
      <c r="P24" s="10"/>
    </row>
    <row r="25" spans="1:12" s="5" customFormat="1" ht="15" customHeight="1">
      <c r="A25" s="33" t="s">
        <v>29</v>
      </c>
      <c r="B25" s="47">
        <f aca="true" t="shared" si="1" ref="B25:K25">SUM(B12:B24)</f>
        <v>27722.392942450002</v>
      </c>
      <c r="C25" s="47">
        <f t="shared" si="1"/>
        <v>8082.07328688</v>
      </c>
      <c r="D25" s="47">
        <f t="shared" si="1"/>
        <v>41213.3774</v>
      </c>
      <c r="E25" s="47">
        <f t="shared" si="1"/>
        <v>11463.071999999998</v>
      </c>
      <c r="F25" s="47">
        <f t="shared" si="1"/>
        <v>12567.453</v>
      </c>
      <c r="G25" s="47">
        <f t="shared" si="1"/>
        <v>7338.661025000001</v>
      </c>
      <c r="H25" s="47">
        <f t="shared" si="1"/>
        <v>19149.542999999998</v>
      </c>
      <c r="I25" s="47">
        <f t="shared" si="1"/>
        <v>5024.231500999999</v>
      </c>
      <c r="J25" s="47">
        <f t="shared" si="1"/>
        <v>7887.47598271</v>
      </c>
      <c r="K25" s="47">
        <f t="shared" si="1"/>
        <v>3179.5244199999997</v>
      </c>
      <c r="L25" s="47">
        <f>SUM(B25:K25)</f>
        <v>143627.80455804</v>
      </c>
    </row>
    <row r="26" spans="1:12" ht="12.75">
      <c r="A26" s="1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1:12" ht="15">
      <c r="A27" s="43"/>
      <c r="B27" s="43" t="str">
        <f>LEFT(A4,LEN(A4)-5)</f>
        <v>Enero-diciembre 2013</v>
      </c>
      <c r="C27" s="43"/>
      <c r="D27" s="44"/>
      <c r="E27" s="44"/>
      <c r="F27" s="44"/>
      <c r="G27" s="44"/>
      <c r="H27" s="44"/>
      <c r="I27" s="44"/>
      <c r="J27" s="44"/>
      <c r="K27" s="44"/>
      <c r="L27" s="44"/>
    </row>
    <row r="28" spans="1:12" ht="9" customHeight="1">
      <c r="A28" s="45"/>
      <c r="B28" s="17"/>
      <c r="C28" s="17"/>
      <c r="D28" s="44"/>
      <c r="E28" s="44"/>
      <c r="F28" s="44"/>
      <c r="G28" s="44"/>
      <c r="H28" s="44"/>
      <c r="I28" s="44"/>
      <c r="J28" s="44"/>
      <c r="K28" s="44"/>
      <c r="L28" s="17"/>
    </row>
    <row r="29" spans="1:16" ht="14.25" customHeight="1">
      <c r="A29" s="25" t="s">
        <v>1</v>
      </c>
      <c r="B29" s="60"/>
      <c r="C29" s="60">
        <v>2521.8208749299997</v>
      </c>
      <c r="D29" s="60">
        <v>19615.414</v>
      </c>
      <c r="E29" s="60">
        <v>1159.37</v>
      </c>
      <c r="F29" s="60">
        <v>433.026</v>
      </c>
      <c r="G29" s="60">
        <v>143.48540799999998</v>
      </c>
      <c r="H29" s="60">
        <v>1965.921</v>
      </c>
      <c r="I29" s="60">
        <v>701.371432</v>
      </c>
      <c r="J29" s="60">
        <v>162.64178794</v>
      </c>
      <c r="K29" s="60">
        <v>492.945109</v>
      </c>
      <c r="L29" s="60">
        <f>SUM(B29:K29)</f>
        <v>27195.99561187</v>
      </c>
      <c r="M29" s="9"/>
      <c r="N29" s="9"/>
      <c r="O29" s="9"/>
      <c r="P29" s="9"/>
    </row>
    <row r="30" spans="1:16" ht="14.25" customHeight="1">
      <c r="A30" s="25" t="s">
        <v>2</v>
      </c>
      <c r="B30" s="60">
        <v>847.7777674700001</v>
      </c>
      <c r="C30" s="60"/>
      <c r="D30" s="60">
        <v>1534.3298</v>
      </c>
      <c r="E30" s="60">
        <v>516.371</v>
      </c>
      <c r="F30" s="60">
        <v>143.726</v>
      </c>
      <c r="G30" s="60">
        <v>23.739581</v>
      </c>
      <c r="H30" s="60">
        <v>199.451</v>
      </c>
      <c r="I30" s="60">
        <v>74.963532</v>
      </c>
      <c r="J30" s="60">
        <v>586.8590033400001</v>
      </c>
      <c r="K30" s="60">
        <v>30.068938999999997</v>
      </c>
      <c r="L30" s="60">
        <f aca="true" t="shared" si="2" ref="L30:L42">SUM(B30:K30)</f>
        <v>3957.28662281</v>
      </c>
      <c r="M30" s="9"/>
      <c r="N30" s="9"/>
      <c r="O30" s="9"/>
      <c r="P30" s="9"/>
    </row>
    <row r="31" spans="1:16" ht="14.25" customHeight="1">
      <c r="A31" s="25" t="s">
        <v>3</v>
      </c>
      <c r="B31" s="60">
        <v>17440.311383480002</v>
      </c>
      <c r="C31" s="60">
        <v>4042.89698456</v>
      </c>
      <c r="D31" s="60"/>
      <c r="E31" s="60">
        <v>4482.121</v>
      </c>
      <c r="F31" s="60">
        <v>1590.629</v>
      </c>
      <c r="G31" s="60">
        <v>129.79976900000003</v>
      </c>
      <c r="H31" s="60">
        <v>5386.439</v>
      </c>
      <c r="I31" s="60">
        <v>2833.840904</v>
      </c>
      <c r="J31" s="60">
        <v>1705.7047276499998</v>
      </c>
      <c r="K31" s="60">
        <v>1710.542505</v>
      </c>
      <c r="L31" s="60">
        <f t="shared" si="2"/>
        <v>39322.28527369</v>
      </c>
      <c r="M31" s="9"/>
      <c r="N31" s="9"/>
      <c r="O31" s="9"/>
      <c r="P31" s="9"/>
    </row>
    <row r="32" spans="1:16" ht="14.25" customHeight="1">
      <c r="A32" s="25" t="s">
        <v>4</v>
      </c>
      <c r="B32" s="60">
        <v>4145.4620559899995</v>
      </c>
      <c r="C32" s="60">
        <v>160.44779405999998</v>
      </c>
      <c r="D32" s="60">
        <v>4483.7829</v>
      </c>
      <c r="E32" s="60"/>
      <c r="F32" s="60">
        <v>1571.633</v>
      </c>
      <c r="G32" s="60">
        <v>2455.268489</v>
      </c>
      <c r="H32" s="60">
        <v>2084.667</v>
      </c>
      <c r="I32" s="60">
        <v>528.746823</v>
      </c>
      <c r="J32" s="60">
        <v>1669.9808745599998</v>
      </c>
      <c r="K32" s="60">
        <v>143.345984</v>
      </c>
      <c r="L32" s="60">
        <f t="shared" si="2"/>
        <v>17243.334920609996</v>
      </c>
      <c r="M32" s="9"/>
      <c r="N32" s="9"/>
      <c r="O32" s="9"/>
      <c r="P32" s="9"/>
    </row>
    <row r="33" spans="1:16" ht="14.25" customHeight="1">
      <c r="A33" s="29" t="s">
        <v>5</v>
      </c>
      <c r="B33" s="60">
        <v>1619.42749414</v>
      </c>
      <c r="C33" s="60">
        <v>676.86808839</v>
      </c>
      <c r="D33" s="60">
        <v>2558.0237</v>
      </c>
      <c r="E33" s="60">
        <v>1001.062</v>
      </c>
      <c r="F33" s="60"/>
      <c r="G33" s="60">
        <v>906.6323789999999</v>
      </c>
      <c r="H33" s="60">
        <v>4735.17</v>
      </c>
      <c r="I33" s="60">
        <v>35.769878</v>
      </c>
      <c r="J33" s="60">
        <v>843.0980336599999</v>
      </c>
      <c r="K33" s="60">
        <v>17.980626</v>
      </c>
      <c r="L33" s="60">
        <f t="shared" si="2"/>
        <v>12394.03219919</v>
      </c>
      <c r="M33" s="9"/>
      <c r="N33" s="9"/>
      <c r="O33" s="9"/>
      <c r="P33" s="9"/>
    </row>
    <row r="34" spans="1:16" ht="14.25" customHeight="1">
      <c r="A34" s="25" t="s">
        <v>7</v>
      </c>
      <c r="B34" s="60">
        <v>323.24548023999995</v>
      </c>
      <c r="C34" s="60">
        <v>1.33737707</v>
      </c>
      <c r="D34" s="60">
        <v>528.172</v>
      </c>
      <c r="E34" s="60">
        <v>29.851</v>
      </c>
      <c r="F34" s="60">
        <v>36.152</v>
      </c>
      <c r="G34" s="60">
        <v>32.718</v>
      </c>
      <c r="H34" s="60">
        <v>372.607</v>
      </c>
      <c r="I34" s="60">
        <v>0.474998</v>
      </c>
      <c r="J34" s="60">
        <v>18.510160880000004</v>
      </c>
      <c r="K34" s="60">
        <v>19.906470000000002</v>
      </c>
      <c r="L34" s="60">
        <f t="shared" si="2"/>
        <v>1362.9744861899999</v>
      </c>
      <c r="M34" s="9"/>
      <c r="N34" s="9"/>
      <c r="O34" s="9"/>
      <c r="P34" s="9"/>
    </row>
    <row r="35" spans="1:16" ht="14.25" customHeight="1">
      <c r="A35" s="25" t="s">
        <v>16</v>
      </c>
      <c r="B35" s="60">
        <v>374.50094999</v>
      </c>
      <c r="C35" s="60">
        <v>145.9542376</v>
      </c>
      <c r="D35" s="60">
        <v>820.245</v>
      </c>
      <c r="E35" s="60">
        <v>557.417</v>
      </c>
      <c r="F35" s="60">
        <v>1974.773</v>
      </c>
      <c r="G35" s="60"/>
      <c r="H35" s="60">
        <v>917.041</v>
      </c>
      <c r="I35" s="60">
        <v>16.730769</v>
      </c>
      <c r="J35" s="60">
        <v>946.14304881</v>
      </c>
      <c r="K35" s="60">
        <v>12.288824</v>
      </c>
      <c r="L35" s="60">
        <f t="shared" si="2"/>
        <v>5765.0938294</v>
      </c>
      <c r="M35" s="9"/>
      <c r="N35" s="9"/>
      <c r="O35" s="9"/>
      <c r="P35" s="9"/>
    </row>
    <row r="36" spans="1:16" ht="14.25" customHeight="1">
      <c r="A36" s="25" t="s">
        <v>8</v>
      </c>
      <c r="B36" s="60">
        <v>1154.9015762999998</v>
      </c>
      <c r="C36" s="60">
        <v>25.790226920000002</v>
      </c>
      <c r="D36" s="60">
        <v>4230.325</v>
      </c>
      <c r="E36" s="60">
        <v>1367.808</v>
      </c>
      <c r="F36" s="60">
        <v>863.807</v>
      </c>
      <c r="G36" s="60">
        <v>117.80383699999999</v>
      </c>
      <c r="H36" s="60"/>
      <c r="I36" s="60">
        <v>272.100825</v>
      </c>
      <c r="J36" s="60">
        <v>509.4269023700001</v>
      </c>
      <c r="K36" s="60">
        <v>147.559557</v>
      </c>
      <c r="L36" s="60">
        <f t="shared" si="2"/>
        <v>8689.522924590001</v>
      </c>
      <c r="M36" s="9"/>
      <c r="N36" s="9"/>
      <c r="O36" s="9"/>
      <c r="P36" s="9"/>
    </row>
    <row r="37" spans="1:16" ht="14.25" customHeight="1">
      <c r="A37" s="61" t="s">
        <v>64</v>
      </c>
      <c r="B37" s="60">
        <v>121.00497400999998</v>
      </c>
      <c r="C37" s="60">
        <v>27.7291001</v>
      </c>
      <c r="D37" s="60">
        <v>4423.101</v>
      </c>
      <c r="E37" s="60">
        <v>144.703</v>
      </c>
      <c r="F37" s="60">
        <v>3238.848</v>
      </c>
      <c r="G37" s="60">
        <v>628.73632</v>
      </c>
      <c r="H37" s="60">
        <v>1046.55</v>
      </c>
      <c r="I37" s="60">
        <v>4.353846</v>
      </c>
      <c r="J37" s="60">
        <v>621.9498313</v>
      </c>
      <c r="K37" s="60">
        <v>11.764719</v>
      </c>
      <c r="L37" s="60">
        <f t="shared" si="2"/>
        <v>10268.74079041</v>
      </c>
      <c r="M37" s="9"/>
      <c r="N37" s="9"/>
      <c r="O37" s="9"/>
      <c r="P37" s="9"/>
    </row>
    <row r="38" spans="1:16" ht="14.25" customHeight="1">
      <c r="A38" s="25" t="s">
        <v>9</v>
      </c>
      <c r="B38" s="60">
        <v>1392.6998871699998</v>
      </c>
      <c r="C38" s="60">
        <v>39.15507654</v>
      </c>
      <c r="D38" s="60">
        <v>2996.609</v>
      </c>
      <c r="E38" s="60">
        <v>143.858</v>
      </c>
      <c r="F38" s="60">
        <v>18.367</v>
      </c>
      <c r="G38" s="60">
        <v>3.395</v>
      </c>
      <c r="H38" s="60">
        <v>130.008</v>
      </c>
      <c r="I38" s="60"/>
      <c r="J38" s="60">
        <v>11.575113250000001</v>
      </c>
      <c r="K38" s="60">
        <v>153.05589799999998</v>
      </c>
      <c r="L38" s="60">
        <f t="shared" si="2"/>
        <v>4888.72297496</v>
      </c>
      <c r="M38" s="9"/>
      <c r="N38" s="9"/>
      <c r="O38" s="9"/>
      <c r="P38" s="9"/>
    </row>
    <row r="39" spans="1:16" ht="14.25" customHeight="1">
      <c r="A39" s="25" t="s">
        <v>10</v>
      </c>
      <c r="B39" s="60">
        <v>1550.91644012</v>
      </c>
      <c r="C39" s="60">
        <v>637.73799216</v>
      </c>
      <c r="D39" s="60">
        <v>2147.2408</v>
      </c>
      <c r="E39" s="60">
        <v>1670.041</v>
      </c>
      <c r="F39" s="60">
        <v>1273.92</v>
      </c>
      <c r="G39" s="60">
        <v>1886.0727810000003</v>
      </c>
      <c r="H39" s="60">
        <v>1770.49</v>
      </c>
      <c r="I39" s="60">
        <v>192.648951</v>
      </c>
      <c r="J39" s="60"/>
      <c r="K39" s="60">
        <v>114.721423</v>
      </c>
      <c r="L39" s="60">
        <f t="shared" si="2"/>
        <v>11243.78938728</v>
      </c>
      <c r="M39" s="9"/>
      <c r="N39" s="9"/>
      <c r="O39" s="9"/>
      <c r="P39" s="9"/>
    </row>
    <row r="40" spans="1:16" ht="14.25" customHeight="1">
      <c r="A40" s="25" t="s">
        <v>11</v>
      </c>
      <c r="B40" s="60">
        <v>2020.9041750099996</v>
      </c>
      <c r="C40" s="60">
        <v>7.6382055499999995</v>
      </c>
      <c r="D40" s="60">
        <v>2071.403</v>
      </c>
      <c r="E40" s="60">
        <v>210.107</v>
      </c>
      <c r="F40" s="60">
        <v>23.226</v>
      </c>
      <c r="G40" s="60">
        <v>20.234</v>
      </c>
      <c r="H40" s="60">
        <v>308.053</v>
      </c>
      <c r="I40" s="60">
        <v>176.15460099999999</v>
      </c>
      <c r="J40" s="60">
        <v>35.600760959999995</v>
      </c>
      <c r="K40" s="60"/>
      <c r="L40" s="60">
        <f t="shared" si="2"/>
        <v>4873.32074252</v>
      </c>
      <c r="M40" s="9"/>
      <c r="N40" s="9"/>
      <c r="O40" s="9"/>
      <c r="P40" s="9"/>
    </row>
    <row r="41" spans="1:16" ht="14.25" customHeight="1">
      <c r="A41" s="25" t="s">
        <v>12</v>
      </c>
      <c r="B41" s="60">
        <v>2342.20630143</v>
      </c>
      <c r="C41" s="60">
        <v>145.10109258</v>
      </c>
      <c r="D41" s="60">
        <v>4849.8398</v>
      </c>
      <c r="E41" s="60">
        <v>529.104</v>
      </c>
      <c r="F41" s="60">
        <v>2255.827</v>
      </c>
      <c r="G41" s="60">
        <v>473.88878000000005</v>
      </c>
      <c r="H41" s="60">
        <v>2154.881</v>
      </c>
      <c r="I41" s="60">
        <v>58.91847</v>
      </c>
      <c r="J41" s="60">
        <v>800.1123193999999</v>
      </c>
      <c r="K41" s="60">
        <v>444.492696</v>
      </c>
      <c r="L41" s="60">
        <f t="shared" si="2"/>
        <v>14054.371459409998</v>
      </c>
      <c r="M41" s="9"/>
      <c r="N41" s="9"/>
      <c r="O41" s="9"/>
      <c r="P41" s="9"/>
    </row>
    <row r="42" spans="1:12" s="3" customFormat="1" ht="15" customHeight="1">
      <c r="A42" s="33" t="s">
        <v>29</v>
      </c>
      <c r="B42" s="47">
        <f>SUM(B29:B41)</f>
        <v>33333.35848535001</v>
      </c>
      <c r="C42" s="47">
        <f aca="true" t="shared" si="3" ref="C42:K42">SUM(C29:C41)</f>
        <v>8432.47705046</v>
      </c>
      <c r="D42" s="47">
        <f t="shared" si="3"/>
        <v>50258.486</v>
      </c>
      <c r="E42" s="47">
        <f t="shared" si="3"/>
        <v>11811.812999999998</v>
      </c>
      <c r="F42" s="47">
        <f t="shared" si="3"/>
        <v>13423.934000000001</v>
      </c>
      <c r="G42" s="47">
        <f t="shared" si="3"/>
        <v>6821.774344000002</v>
      </c>
      <c r="H42" s="47">
        <f t="shared" si="3"/>
        <v>21071.278000000002</v>
      </c>
      <c r="I42" s="47">
        <f>SUM(I29:I41)</f>
        <v>4896.075029</v>
      </c>
      <c r="J42" s="47">
        <f t="shared" si="3"/>
        <v>7911.602564119999</v>
      </c>
      <c r="K42" s="47">
        <f t="shared" si="3"/>
        <v>3298.6727499999997</v>
      </c>
      <c r="L42" s="47">
        <f t="shared" si="2"/>
        <v>161259.47122293</v>
      </c>
    </row>
    <row r="43" spans="1:12" ht="9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15">
      <c r="A44" s="43"/>
      <c r="B44" s="43" t="str">
        <f>+CONCATENATE("Crecimiento ",RIGHT(A4,4),"/",RIGHT(B27,4))</f>
        <v>Crecimiento 2014/2013</v>
      </c>
      <c r="C44" s="43"/>
      <c r="D44" s="44"/>
      <c r="E44" s="44"/>
      <c r="F44" s="44"/>
      <c r="G44" s="44"/>
      <c r="H44" s="44"/>
      <c r="I44" s="44"/>
      <c r="J44" s="44"/>
      <c r="K44" s="44"/>
      <c r="L44" s="44"/>
    </row>
    <row r="45" spans="1:12" ht="9" customHeight="1">
      <c r="A45" s="45"/>
      <c r="B45" s="17"/>
      <c r="C45" s="17"/>
      <c r="D45" s="44"/>
      <c r="E45" s="44"/>
      <c r="F45" s="44"/>
      <c r="G45" s="44"/>
      <c r="H45" s="44"/>
      <c r="I45" s="44"/>
      <c r="J45" s="44"/>
      <c r="K45" s="44"/>
      <c r="L45" s="17"/>
    </row>
    <row r="46" spans="1:12" ht="14.25" customHeight="1">
      <c r="A46" s="25" t="s">
        <v>1</v>
      </c>
      <c r="B46" s="48"/>
      <c r="C46" s="48">
        <f aca="true" t="shared" si="4" ref="C46:L46">+(C12/C29-1)*100</f>
        <v>1.5093395711960111</v>
      </c>
      <c r="D46" s="48">
        <f t="shared" si="4"/>
        <v>-27.189923189997423</v>
      </c>
      <c r="E46" s="48">
        <f t="shared" si="4"/>
        <v>-8.473136272285798</v>
      </c>
      <c r="F46" s="48">
        <f>+(F12/F29-1)*100</f>
        <v>-53.554290042630235</v>
      </c>
      <c r="G46" s="48">
        <f t="shared" si="4"/>
        <v>36.50369868969534</v>
      </c>
      <c r="H46" s="48">
        <f aca="true" t="shared" si="5" ref="H46:J52">(H12/H29-1)*100</f>
        <v>-33.777806941377605</v>
      </c>
      <c r="I46" s="48">
        <f t="shared" si="5"/>
        <v>1.7468665590017807</v>
      </c>
      <c r="J46" s="48">
        <f t="shared" si="5"/>
        <v>8.746250499439757</v>
      </c>
      <c r="K46" s="48">
        <f aca="true" t="shared" si="6" ref="K46:K56">+(K12/K29-1)*100</f>
        <v>-10.418748469619166</v>
      </c>
      <c r="L46" s="48">
        <f t="shared" si="4"/>
        <v>-23.025600525162837</v>
      </c>
    </row>
    <row r="47" spans="1:12" ht="14.25" customHeight="1">
      <c r="A47" s="25" t="s">
        <v>2</v>
      </c>
      <c r="B47" s="48">
        <f aca="true" t="shared" si="7" ref="B47:B59">+(B13/B30-1)*100</f>
        <v>-6.510294203009181</v>
      </c>
      <c r="C47" s="48"/>
      <c r="D47" s="48">
        <f>+(D13/D30-1)*100</f>
        <v>5.085555921549578</v>
      </c>
      <c r="E47" s="48">
        <f>+(E13/E30-1)*100</f>
        <v>3.514333686438631</v>
      </c>
      <c r="F47" s="48">
        <f>+(F13/F30-1)*100</f>
        <v>-3.446836341371784</v>
      </c>
      <c r="G47" s="48">
        <f>+(G13/G30-1)*100</f>
        <v>9.20440423948512</v>
      </c>
      <c r="H47" s="48">
        <f t="shared" si="5"/>
        <v>13.517104451719986</v>
      </c>
      <c r="I47" s="48">
        <f t="shared" si="5"/>
        <v>42.40436669926384</v>
      </c>
      <c r="J47" s="48">
        <f t="shared" si="5"/>
        <v>11.253424433149295</v>
      </c>
      <c r="K47" s="48">
        <f t="shared" si="6"/>
        <v>39.24122829874379</v>
      </c>
      <c r="L47" s="48">
        <f aca="true" t="shared" si="8" ref="L47:L59">+(L13/L30-1)*100</f>
        <v>4.4172546313027805</v>
      </c>
    </row>
    <row r="48" spans="1:12" ht="14.25" customHeight="1">
      <c r="A48" s="25" t="s">
        <v>3</v>
      </c>
      <c r="B48" s="48">
        <f t="shared" si="7"/>
        <v>-14.414105630597906</v>
      </c>
      <c r="C48" s="48">
        <f aca="true" t="shared" si="9" ref="C48:C59">+(C14/C31-1)*100</f>
        <v>-5.414255502575527</v>
      </c>
      <c r="D48" s="48"/>
      <c r="E48" s="48">
        <f>+(E14/E31-1)*100</f>
        <v>-10.447152140694104</v>
      </c>
      <c r="F48" s="48">
        <f>+(F14/F31-1)*100</f>
        <v>1.9982032265223548</v>
      </c>
      <c r="G48" s="48">
        <f>+(G14/G31-1)*100</f>
        <v>2.719219785360294</v>
      </c>
      <c r="H48" s="48">
        <f t="shared" si="5"/>
        <v>-12.008323124052822</v>
      </c>
      <c r="I48" s="48">
        <f t="shared" si="5"/>
        <v>4.777231629655376</v>
      </c>
      <c r="J48" s="48">
        <f t="shared" si="5"/>
        <v>-6.6187159383406025</v>
      </c>
      <c r="K48" s="48">
        <f t="shared" si="6"/>
        <v>-5.50599062722501</v>
      </c>
      <c r="L48" s="48">
        <f t="shared" si="8"/>
        <v>-9.877905178209135</v>
      </c>
    </row>
    <row r="49" spans="1:12" ht="14.25" customHeight="1">
      <c r="A49" s="25" t="s">
        <v>4</v>
      </c>
      <c r="B49" s="48">
        <f t="shared" si="7"/>
        <v>-27.341006075119488</v>
      </c>
      <c r="C49" s="48">
        <f t="shared" si="9"/>
        <v>-30.11841962247791</v>
      </c>
      <c r="D49" s="48">
        <f aca="true" t="shared" si="10" ref="D49:D59">+(D15/D32-1)*100</f>
        <v>11.160395388456458</v>
      </c>
      <c r="E49" s="48"/>
      <c r="F49" s="48">
        <f>+(F15/F32-1)*100</f>
        <v>-37.079330861594286</v>
      </c>
      <c r="G49" s="48">
        <f>+(G15/G32-1)*100</f>
        <v>-6.285052884902642</v>
      </c>
      <c r="H49" s="48">
        <f t="shared" si="5"/>
        <v>3.0374155680499726</v>
      </c>
      <c r="I49" s="48">
        <f t="shared" si="5"/>
        <v>26.6308019027095</v>
      </c>
      <c r="J49" s="48">
        <f t="shared" si="5"/>
        <v>-8.655519306955195</v>
      </c>
      <c r="K49" s="48">
        <f t="shared" si="6"/>
        <v>-21.936106002104673</v>
      </c>
      <c r="L49" s="48">
        <f t="shared" si="8"/>
        <v>-8.062558239927842</v>
      </c>
    </row>
    <row r="50" spans="1:12" ht="14.25" customHeight="1">
      <c r="A50" s="29" t="s">
        <v>5</v>
      </c>
      <c r="B50" s="48">
        <f t="shared" si="7"/>
        <v>-43.64955964918863</v>
      </c>
      <c r="C50" s="48">
        <f t="shared" si="9"/>
        <v>0.7972052357845705</v>
      </c>
      <c r="D50" s="48">
        <f t="shared" si="10"/>
        <v>-6.793060595959299</v>
      </c>
      <c r="E50" s="48">
        <f aca="true" t="shared" si="11" ref="E50:E59">+(E16/E33-1)*100</f>
        <v>0.6821755295875809</v>
      </c>
      <c r="F50" s="48"/>
      <c r="G50" s="48">
        <f>+(G16/G33-1)*100</f>
        <v>4.446806217583821</v>
      </c>
      <c r="H50" s="48">
        <f t="shared" si="5"/>
        <v>-0.028615656882446938</v>
      </c>
      <c r="I50" s="48">
        <f t="shared" si="5"/>
        <v>4.048423089393816</v>
      </c>
      <c r="J50" s="48">
        <f t="shared" si="5"/>
        <v>45.14500247233324</v>
      </c>
      <c r="K50" s="48">
        <f t="shared" si="6"/>
        <v>70.8615762321067</v>
      </c>
      <c r="L50" s="48">
        <f t="shared" si="8"/>
        <v>-3.506919709942369</v>
      </c>
    </row>
    <row r="51" spans="1:12" ht="14.25" customHeight="1">
      <c r="A51" s="25" t="s">
        <v>7</v>
      </c>
      <c r="B51" s="48">
        <f t="shared" si="7"/>
        <v>-11.332493831871037</v>
      </c>
      <c r="C51" s="48">
        <f t="shared" si="9"/>
        <v>-61.12279164469299</v>
      </c>
      <c r="D51" s="48">
        <f t="shared" si="10"/>
        <v>-3.8612421711109235</v>
      </c>
      <c r="E51" s="48">
        <f t="shared" si="11"/>
        <v>20.84352283005595</v>
      </c>
      <c r="F51" s="48">
        <f aca="true" t="shared" si="12" ref="F51:F59">+(F17/F34-1)*100</f>
        <v>-3.2031422881168448</v>
      </c>
      <c r="G51" s="48">
        <f>+(G17/G34-1)*100</f>
        <v>-64.03508771929825</v>
      </c>
      <c r="H51" s="48">
        <f t="shared" si="5"/>
        <v>-2.7696742143867525</v>
      </c>
      <c r="I51" s="48">
        <f t="shared" si="5"/>
        <v>-55.57981296763354</v>
      </c>
      <c r="J51" s="48">
        <f t="shared" si="5"/>
        <v>-33.67786622932908</v>
      </c>
      <c r="K51" s="48">
        <f t="shared" si="6"/>
        <v>24.98791598912311</v>
      </c>
      <c r="L51" s="48">
        <f t="shared" si="8"/>
        <v>-6.278461951933467</v>
      </c>
    </row>
    <row r="52" spans="1:12" ht="14.25" customHeight="1">
      <c r="A52" s="25" t="s">
        <v>16</v>
      </c>
      <c r="B52" s="48">
        <f t="shared" si="7"/>
        <v>13.863640402350486</v>
      </c>
      <c r="C52" s="48">
        <f t="shared" si="9"/>
        <v>-34.270084152733084</v>
      </c>
      <c r="D52" s="48">
        <f t="shared" si="10"/>
        <v>0.22663960158246788</v>
      </c>
      <c r="E52" s="48">
        <f t="shared" si="11"/>
        <v>26.791432625843825</v>
      </c>
      <c r="F52" s="48">
        <f t="shared" si="12"/>
        <v>-4.5788553924932085</v>
      </c>
      <c r="G52" s="48"/>
      <c r="H52" s="48">
        <f t="shared" si="5"/>
        <v>-1.3373447861109833</v>
      </c>
      <c r="I52" s="48">
        <f t="shared" si="5"/>
        <v>138.38787685132706</v>
      </c>
      <c r="J52" s="48">
        <f t="shared" si="5"/>
        <v>-9.576574702309681</v>
      </c>
      <c r="K52" s="48">
        <f t="shared" si="6"/>
        <v>3.6435300888026267</v>
      </c>
      <c r="L52" s="48">
        <f t="shared" si="8"/>
        <v>-0.2878212981613615</v>
      </c>
    </row>
    <row r="53" spans="1:12" ht="14.25" customHeight="1">
      <c r="A53" s="25" t="s">
        <v>8</v>
      </c>
      <c r="B53" s="48">
        <f t="shared" si="7"/>
        <v>-16.131114182634608</v>
      </c>
      <c r="C53" s="48">
        <f t="shared" si="9"/>
        <v>70.07032026533251</v>
      </c>
      <c r="D53" s="48">
        <f t="shared" si="10"/>
        <v>-13.246452695714872</v>
      </c>
      <c r="E53" s="48">
        <f t="shared" si="11"/>
        <v>-2.0888165590492114</v>
      </c>
      <c r="F53" s="48">
        <f t="shared" si="12"/>
        <v>5.858831891846217</v>
      </c>
      <c r="G53" s="48">
        <f aca="true" t="shared" si="13" ref="G53:H59">+(G19/G36-1)*100</f>
        <v>26.086979662640374</v>
      </c>
      <c r="H53" s="48"/>
      <c r="I53" s="48">
        <f>(I19/I36-1)*100</f>
        <v>-50.918791223804625</v>
      </c>
      <c r="J53" s="48">
        <f>(J19/J36-1)*100</f>
        <v>44.17817464350178</v>
      </c>
      <c r="K53" s="48">
        <f t="shared" si="6"/>
        <v>58.2242158669533</v>
      </c>
      <c r="L53" s="48">
        <f t="shared" si="8"/>
        <v>-5.793244210627968</v>
      </c>
    </row>
    <row r="54" spans="1:12" ht="14.25" customHeight="1">
      <c r="A54" s="61" t="s">
        <v>64</v>
      </c>
      <c r="B54" s="48">
        <f t="shared" si="7"/>
        <v>-11.355116318494874</v>
      </c>
      <c r="C54" s="48">
        <f t="shared" si="9"/>
        <v>0.4216836809644686</v>
      </c>
      <c r="D54" s="48">
        <f t="shared" si="10"/>
        <v>-91.81691758790947</v>
      </c>
      <c r="E54" s="48">
        <f t="shared" si="11"/>
        <v>46.99418809561655</v>
      </c>
      <c r="F54" s="48">
        <f t="shared" si="12"/>
        <v>10.201497569506191</v>
      </c>
      <c r="G54" s="48">
        <f t="shared" si="13"/>
        <v>124.51696125968992</v>
      </c>
      <c r="H54" s="48">
        <f t="shared" si="13"/>
        <v>-5.489083178061238</v>
      </c>
      <c r="I54" s="48">
        <f>(I20/I37-1)*100</f>
        <v>78.71328016654702</v>
      </c>
      <c r="J54" s="48">
        <f>(J20/J37-1)*100</f>
        <v>-8.5508131932184</v>
      </c>
      <c r="K54" s="48">
        <f t="shared" si="6"/>
        <v>-24.580944092247336</v>
      </c>
      <c r="L54" s="48">
        <f t="shared" si="8"/>
        <v>-29.24968718165566</v>
      </c>
    </row>
    <row r="55" spans="1:12" ht="14.25" customHeight="1">
      <c r="A55" s="25" t="s">
        <v>9</v>
      </c>
      <c r="B55" s="48">
        <f t="shared" si="7"/>
        <v>-7.066962672768984</v>
      </c>
      <c r="C55" s="48">
        <f t="shared" si="9"/>
        <v>58.133652214283195</v>
      </c>
      <c r="D55" s="48">
        <f t="shared" si="10"/>
        <v>6.573330054071125</v>
      </c>
      <c r="E55" s="48">
        <f t="shared" si="11"/>
        <v>6.233229990685252</v>
      </c>
      <c r="F55" s="48">
        <f t="shared" si="12"/>
        <v>1.965481570207439</v>
      </c>
      <c r="G55" s="48">
        <f t="shared" si="13"/>
        <v>23.35787923416788</v>
      </c>
      <c r="H55" s="48">
        <f>(H21/H38-1)*100</f>
        <v>24.573103193649626</v>
      </c>
      <c r="I55" s="48"/>
      <c r="J55" s="48">
        <f>(J21/J38-1)*100</f>
        <v>22.542138410611212</v>
      </c>
      <c r="K55" s="48">
        <f t="shared" si="6"/>
        <v>-10.968908235081532</v>
      </c>
      <c r="L55" s="48">
        <f t="shared" si="8"/>
        <v>3.0520529116547124</v>
      </c>
    </row>
    <row r="56" spans="1:12" ht="14.25" customHeight="1">
      <c r="A56" s="25" t="s">
        <v>10</v>
      </c>
      <c r="B56" s="48">
        <f t="shared" si="7"/>
        <v>-22.77064696616895</v>
      </c>
      <c r="C56" s="48">
        <f t="shared" si="9"/>
        <v>-13.634388094944317</v>
      </c>
      <c r="D56" s="48">
        <f t="shared" si="10"/>
        <v>-15.347174848764055</v>
      </c>
      <c r="E56" s="48">
        <f t="shared" si="11"/>
        <v>5.118077939403887</v>
      </c>
      <c r="F56" s="48">
        <f t="shared" si="12"/>
        <v>-6.863303818136146</v>
      </c>
      <c r="G56" s="48">
        <f t="shared" si="13"/>
        <v>-16.395871098677397</v>
      </c>
      <c r="H56" s="48">
        <f>(H22/H39-1)*100</f>
        <v>-2.277109726685833</v>
      </c>
      <c r="I56" s="48">
        <f>(I22/I39-1)*100</f>
        <v>-34.8317219749616</v>
      </c>
      <c r="J56" s="48"/>
      <c r="K56" s="48">
        <f t="shared" si="6"/>
        <v>-2.0438632460129114</v>
      </c>
      <c r="L56" s="48">
        <f t="shared" si="8"/>
        <v>-10.589018498931724</v>
      </c>
    </row>
    <row r="57" spans="1:12" ht="14.25" customHeight="1">
      <c r="A57" s="25" t="s">
        <v>11</v>
      </c>
      <c r="B57" s="48">
        <f t="shared" si="7"/>
        <v>-16.38554230748528</v>
      </c>
      <c r="C57" s="48">
        <f t="shared" si="9"/>
        <v>0.9509410230521986</v>
      </c>
      <c r="D57" s="48">
        <f t="shared" si="10"/>
        <v>42.19174153943006</v>
      </c>
      <c r="E57" s="48">
        <f t="shared" si="11"/>
        <v>-14.963328208960192</v>
      </c>
      <c r="F57" s="48">
        <f t="shared" si="12"/>
        <v>-9.106174115215705</v>
      </c>
      <c r="G57" s="48">
        <f t="shared" si="13"/>
        <v>3.5880201640802634</v>
      </c>
      <c r="H57" s="48">
        <f>(H23/H40-1)*100</f>
        <v>-2.6417532048056636</v>
      </c>
      <c r="I57" s="48">
        <f>(I23/I40-1)*100</f>
        <v>5.597369551533893</v>
      </c>
      <c r="J57" s="48">
        <f>(J23/J40-1)*100</f>
        <v>4.6780346967055575</v>
      </c>
      <c r="K57" s="48"/>
      <c r="L57" s="48">
        <f t="shared" si="8"/>
        <v>10.536079878963388</v>
      </c>
    </row>
    <row r="58" spans="1:12" ht="14.25" customHeight="1">
      <c r="A58" s="25" t="s">
        <v>12</v>
      </c>
      <c r="B58" s="48">
        <f t="shared" si="7"/>
        <v>-9.997469244576628</v>
      </c>
      <c r="C58" s="48">
        <f t="shared" si="9"/>
        <v>-20.593159113206173</v>
      </c>
      <c r="D58" s="48">
        <f t="shared" si="10"/>
        <v>-4.488824558699845</v>
      </c>
      <c r="E58" s="48">
        <f t="shared" si="11"/>
        <v>-12.327066134446174</v>
      </c>
      <c r="F58" s="48">
        <f t="shared" si="12"/>
        <v>-11.920639304343828</v>
      </c>
      <c r="G58" s="48">
        <f t="shared" si="13"/>
        <v>18.53779889027969</v>
      </c>
      <c r="H58" s="48">
        <f>(H24/H41-1)*100</f>
        <v>-27.994910159772157</v>
      </c>
      <c r="I58" s="48">
        <f>(I24/I41-1)*100</f>
        <v>-40.807534547315974</v>
      </c>
      <c r="J58" s="48">
        <f>(J24/J41-1)*100</f>
        <v>-38.35402060177302</v>
      </c>
      <c r="K58" s="48">
        <f>+(K24/K41-1)*100</f>
        <v>-8.102658001831387</v>
      </c>
      <c r="L58" s="48">
        <f t="shared" si="8"/>
        <v>-12.083198819844544</v>
      </c>
    </row>
    <row r="59" spans="1:12" s="3" customFormat="1" ht="15" customHeight="1">
      <c r="A59" s="33" t="s">
        <v>29</v>
      </c>
      <c r="B59" s="49">
        <f t="shared" si="7"/>
        <v>-16.832883927270704</v>
      </c>
      <c r="C59" s="49">
        <f t="shared" si="9"/>
        <v>-4.1554072603243615</v>
      </c>
      <c r="D59" s="49">
        <f t="shared" si="10"/>
        <v>-17.997176834972706</v>
      </c>
      <c r="E59" s="49">
        <f t="shared" si="11"/>
        <v>-2.9524764741873266</v>
      </c>
      <c r="F59" s="49">
        <f t="shared" si="12"/>
        <v>-6.3802533594101485</v>
      </c>
      <c r="G59" s="49">
        <f t="shared" si="13"/>
        <v>7.577012298195118</v>
      </c>
      <c r="H59" s="49">
        <f>(H25/H42-1)*100</f>
        <v>-9.120163475608855</v>
      </c>
      <c r="I59" s="49">
        <f>(I25/I42-1)*100</f>
        <v>2.6175348874540205</v>
      </c>
      <c r="J59" s="49">
        <f>(J25/J42-1)*100</f>
        <v>-0.3049518882484836</v>
      </c>
      <c r="K59" s="49">
        <f>+(K25/K42-1)*100</f>
        <v>-3.612008193295313</v>
      </c>
      <c r="L59" s="49">
        <f t="shared" si="8"/>
        <v>-10.933724717796856</v>
      </c>
    </row>
    <row r="60" spans="1:12" ht="10.5" customHeight="1" thickBot="1">
      <c r="A60" s="41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</row>
    <row r="61" spans="1:12" ht="2.25" customHeight="1">
      <c r="A61" s="51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</row>
    <row r="62" spans="1:12" s="7" customFormat="1" ht="12">
      <c r="A62" s="38" t="s">
        <v>42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</sheetData>
  <sheetProtection selectLockedCells="1"/>
  <mergeCells count="1">
    <mergeCell ref="A7:A8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">
      <pane xSplit="1" ySplit="8" topLeftCell="B9" activePane="bottomRight" state="frozen"/>
      <selection pane="topLeft" activeCell="A1" sqref="A1:L62"/>
      <selection pane="topRight" activeCell="A1" sqref="A1:L62"/>
      <selection pane="bottomLeft" activeCell="A1" sqref="A1:L62"/>
      <selection pane="bottomRight" activeCell="D69" sqref="D69"/>
    </sheetView>
  </sheetViews>
  <sheetFormatPr defaultColWidth="11.421875" defaultRowHeight="12.75"/>
  <cols>
    <col min="1" max="1" width="10.00390625" style="0" customWidth="1"/>
    <col min="2" max="11" width="8.421875" style="0" customWidth="1"/>
    <col min="12" max="12" width="9.140625" style="0" customWidth="1"/>
  </cols>
  <sheetData>
    <row r="1" spans="1:12" ht="12.75">
      <c r="A1" s="18" t="s">
        <v>59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2.75">
      <c r="A2" s="18" t="s">
        <v>54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2.75">
      <c r="A3" s="18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2.75">
      <c r="A4" s="19" t="str">
        <f>+Exp!A4</f>
        <v>Enero-diciembre 2013-2014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2.75">
      <c r="A5" s="19" t="s">
        <v>36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7.5" customHeight="1" thickBo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15" customHeight="1" thickBot="1">
      <c r="A7" s="73" t="s">
        <v>0</v>
      </c>
      <c r="B7" s="67" t="s">
        <v>26</v>
      </c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15" customHeight="1" thickBot="1">
      <c r="A8" s="74"/>
      <c r="B8" s="67" t="s">
        <v>30</v>
      </c>
      <c r="C8" s="67" t="s">
        <v>31</v>
      </c>
      <c r="D8" s="67" t="s">
        <v>32</v>
      </c>
      <c r="E8" s="68" t="s">
        <v>33</v>
      </c>
      <c r="F8" s="67" t="s">
        <v>40</v>
      </c>
      <c r="G8" s="67" t="s">
        <v>34</v>
      </c>
      <c r="H8" s="67" t="s">
        <v>35</v>
      </c>
      <c r="I8" s="67" t="s">
        <v>41</v>
      </c>
      <c r="J8" s="67" t="s">
        <v>37</v>
      </c>
      <c r="K8" s="67" t="s">
        <v>38</v>
      </c>
      <c r="L8" s="67" t="s">
        <v>18</v>
      </c>
    </row>
    <row r="9" spans="1:12" ht="9" customHeight="1">
      <c r="A9" s="42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5">
      <c r="A10" s="43"/>
      <c r="B10" s="43" t="str">
        <f>+Exp!B10</f>
        <v>Enero-diciembre 2014</v>
      </c>
      <c r="C10" s="43"/>
      <c r="D10" s="44"/>
      <c r="E10" s="44"/>
      <c r="F10" s="44"/>
      <c r="G10" s="44"/>
      <c r="H10" s="44"/>
      <c r="I10" s="44"/>
      <c r="J10" s="44"/>
      <c r="K10" s="44"/>
      <c r="L10" s="44"/>
    </row>
    <row r="11" spans="1:12" ht="9" customHeight="1">
      <c r="A11" s="4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3" s="4" customFormat="1" ht="14.25" customHeight="1">
      <c r="A12" s="25" t="s">
        <v>1</v>
      </c>
      <c r="B12" s="60"/>
      <c r="C12" s="60">
        <v>1136.71445</v>
      </c>
      <c r="D12" s="60">
        <v>14143.094</v>
      </c>
      <c r="E12" s="60">
        <v>3062.546</v>
      </c>
      <c r="F12" s="60">
        <v>1008.141</v>
      </c>
      <c r="G12" s="60">
        <v>501.7939139999999</v>
      </c>
      <c r="H12" s="60">
        <v>1049.671</v>
      </c>
      <c r="I12" s="60">
        <v>1770.478997</v>
      </c>
      <c r="J12" s="60">
        <v>1253.465491942</v>
      </c>
      <c r="K12" s="60">
        <v>1458.369419</v>
      </c>
      <c r="L12" s="60">
        <f aca="true" t="shared" si="0" ref="L12:L25">SUM(B12:K12)</f>
        <v>25384.274271941995</v>
      </c>
      <c r="M12" s="9"/>
    </row>
    <row r="13" spans="1:13" s="4" customFormat="1" ht="14.25" customHeight="1">
      <c r="A13" s="25" t="s">
        <v>2</v>
      </c>
      <c r="B13" s="60">
        <v>2157.1378332699996</v>
      </c>
      <c r="C13" s="60"/>
      <c r="D13" s="60">
        <v>3816.334</v>
      </c>
      <c r="E13" s="60">
        <v>154.43</v>
      </c>
      <c r="F13" s="60">
        <v>551.515</v>
      </c>
      <c r="G13" s="60">
        <v>113.974817</v>
      </c>
      <c r="H13" s="60">
        <v>26.123</v>
      </c>
      <c r="I13" s="60">
        <v>70.873873</v>
      </c>
      <c r="J13" s="60">
        <v>627.487342837</v>
      </c>
      <c r="K13" s="60">
        <v>9.952616</v>
      </c>
      <c r="L13" s="60">
        <f t="shared" si="0"/>
        <v>7527.828482106999</v>
      </c>
      <c r="M13" s="9"/>
    </row>
    <row r="14" spans="1:13" s="4" customFormat="1" ht="14.25" customHeight="1">
      <c r="A14" s="25" t="s">
        <v>3</v>
      </c>
      <c r="B14" s="60">
        <v>14469.555645850001</v>
      </c>
      <c r="C14" s="60">
        <v>1653.729647</v>
      </c>
      <c r="D14" s="60"/>
      <c r="E14" s="60">
        <v>5676.497</v>
      </c>
      <c r="F14" s="60">
        <v>2460.953</v>
      </c>
      <c r="G14" s="60">
        <v>863.832458</v>
      </c>
      <c r="H14" s="60">
        <v>4472.966</v>
      </c>
      <c r="I14" s="60">
        <v>3383.1781499999997</v>
      </c>
      <c r="J14" s="60">
        <v>1994.468935113</v>
      </c>
      <c r="K14" s="60">
        <v>1948.123495</v>
      </c>
      <c r="L14" s="60">
        <f t="shared" si="0"/>
        <v>36923.304330963</v>
      </c>
      <c r="M14" s="9"/>
    </row>
    <row r="15" spans="1:13" s="4" customFormat="1" ht="14.25" customHeight="1">
      <c r="A15" s="25" t="s">
        <v>4</v>
      </c>
      <c r="B15" s="60">
        <v>822.99652872</v>
      </c>
      <c r="C15" s="60">
        <v>435.596804</v>
      </c>
      <c r="D15" s="60">
        <v>4024.133</v>
      </c>
      <c r="E15" s="60"/>
      <c r="F15" s="60">
        <v>927.498</v>
      </c>
      <c r="G15" s="60">
        <v>582.8200320000001</v>
      </c>
      <c r="H15" s="60">
        <v>1397.598</v>
      </c>
      <c r="I15" s="60">
        <v>157.303301</v>
      </c>
      <c r="J15" s="60">
        <v>1278.9706309560002</v>
      </c>
      <c r="K15" s="60">
        <v>156.434128</v>
      </c>
      <c r="L15" s="60">
        <f t="shared" si="0"/>
        <v>9783.350424676</v>
      </c>
      <c r="M15" s="9"/>
    </row>
    <row r="16" spans="1:13" s="4" customFormat="1" ht="14.25" customHeight="1">
      <c r="A16" s="29" t="s">
        <v>5</v>
      </c>
      <c r="B16" s="60">
        <v>232.57901642</v>
      </c>
      <c r="C16" s="60">
        <v>181.21086499999998</v>
      </c>
      <c r="D16" s="60">
        <v>1715.557</v>
      </c>
      <c r="E16" s="60">
        <v>1114.413</v>
      </c>
      <c r="F16" s="60"/>
      <c r="G16" s="60">
        <v>2201.90065</v>
      </c>
      <c r="H16" s="60">
        <v>934.474</v>
      </c>
      <c r="I16" s="60">
        <v>20.726333</v>
      </c>
      <c r="J16" s="60">
        <v>1243.546271492</v>
      </c>
      <c r="K16" s="60">
        <v>20.373583999999997</v>
      </c>
      <c r="L16" s="60">
        <f t="shared" si="0"/>
        <v>7664.780719912001</v>
      </c>
      <c r="M16" s="9"/>
    </row>
    <row r="17" spans="1:13" s="4" customFormat="1" ht="14.25" customHeight="1">
      <c r="A17" s="25" t="s">
        <v>7</v>
      </c>
      <c r="B17" s="60">
        <v>17.212772989999998</v>
      </c>
      <c r="C17" s="60">
        <v>3.164081</v>
      </c>
      <c r="D17" s="60">
        <v>61.068</v>
      </c>
      <c r="E17" s="60">
        <v>5.36</v>
      </c>
      <c r="F17" s="60">
        <v>13.958</v>
      </c>
      <c r="G17" s="60">
        <v>13.724</v>
      </c>
      <c r="H17" s="60">
        <v>11.637</v>
      </c>
      <c r="I17" s="60">
        <v>4.784757</v>
      </c>
      <c r="J17" s="60">
        <v>1.3562528680000001</v>
      </c>
      <c r="K17" s="60">
        <v>1.072195</v>
      </c>
      <c r="L17" s="60">
        <f t="shared" si="0"/>
        <v>133.337058858</v>
      </c>
      <c r="M17" s="9"/>
    </row>
    <row r="18" spans="1:13" s="4" customFormat="1" ht="14.25" customHeight="1">
      <c r="A18" s="25" t="s">
        <v>16</v>
      </c>
      <c r="B18" s="60">
        <v>261.10434831</v>
      </c>
      <c r="C18" s="60">
        <v>45.658004999999996</v>
      </c>
      <c r="D18" s="60">
        <v>142.849</v>
      </c>
      <c r="E18" s="60">
        <v>2435.166</v>
      </c>
      <c r="F18" s="60">
        <v>917.898</v>
      </c>
      <c r="G18" s="60"/>
      <c r="H18" s="60">
        <v>164.79</v>
      </c>
      <c r="I18" s="60">
        <v>5.019601</v>
      </c>
      <c r="J18" s="60">
        <v>1773.9360313940003</v>
      </c>
      <c r="K18" s="60">
        <v>25.181067</v>
      </c>
      <c r="L18" s="60">
        <f t="shared" si="0"/>
        <v>5771.602052704001</v>
      </c>
      <c r="M18" s="9"/>
    </row>
    <row r="19" spans="1:13" s="4" customFormat="1" ht="14.25" customHeight="1">
      <c r="A19" s="25" t="s">
        <v>8</v>
      </c>
      <c r="B19" s="60">
        <v>1645.9153627</v>
      </c>
      <c r="C19" s="60">
        <v>300.58153100000004</v>
      </c>
      <c r="D19" s="60">
        <v>5362.995</v>
      </c>
      <c r="E19" s="60">
        <v>2251.375</v>
      </c>
      <c r="F19" s="60">
        <v>5265.378</v>
      </c>
      <c r="G19" s="60">
        <v>966.925841</v>
      </c>
      <c r="H19" s="60"/>
      <c r="I19" s="60">
        <v>224.565595</v>
      </c>
      <c r="J19" s="60">
        <v>1924.3239627439996</v>
      </c>
      <c r="K19" s="60">
        <v>274.553772</v>
      </c>
      <c r="L19" s="60">
        <f t="shared" si="0"/>
        <v>18216.614064444</v>
      </c>
      <c r="M19" s="9"/>
    </row>
    <row r="20" spans="1:13" s="4" customFormat="1" ht="14.25" customHeight="1">
      <c r="A20" s="61" t="s">
        <v>64</v>
      </c>
      <c r="B20" s="60">
        <v>0.68283009</v>
      </c>
      <c r="C20" s="60">
        <v>3.612076</v>
      </c>
      <c r="D20" s="60">
        <v>9.401</v>
      </c>
      <c r="E20" s="60">
        <v>27.256</v>
      </c>
      <c r="F20" s="60">
        <v>55.453</v>
      </c>
      <c r="G20" s="60">
        <v>1353.6556599999997</v>
      </c>
      <c r="H20" s="60">
        <v>20.294</v>
      </c>
      <c r="I20" s="60">
        <v>86.14175</v>
      </c>
      <c r="J20" s="60">
        <v>15.168152341999999</v>
      </c>
      <c r="K20" s="60">
        <v>1.985296</v>
      </c>
      <c r="L20" s="60">
        <f t="shared" si="0"/>
        <v>1573.6497644319998</v>
      </c>
      <c r="M20" s="9"/>
    </row>
    <row r="21" spans="1:13" s="4" customFormat="1" ht="14.25" customHeight="1">
      <c r="A21" s="25" t="s">
        <v>9</v>
      </c>
      <c r="B21" s="60">
        <v>491.54265786999997</v>
      </c>
      <c r="C21" s="60">
        <v>92.783784</v>
      </c>
      <c r="D21" s="60">
        <v>1210.146</v>
      </c>
      <c r="E21" s="60">
        <v>695.254</v>
      </c>
      <c r="F21" s="60">
        <v>56.484</v>
      </c>
      <c r="G21" s="60">
        <v>36.416</v>
      </c>
      <c r="H21" s="60">
        <v>167.963</v>
      </c>
      <c r="I21" s="60"/>
      <c r="J21" s="60">
        <v>137.387227972</v>
      </c>
      <c r="K21" s="60">
        <v>156.024269</v>
      </c>
      <c r="L21" s="60">
        <f t="shared" si="0"/>
        <v>3044.000938842</v>
      </c>
      <c r="M21" s="9"/>
    </row>
    <row r="22" spans="1:13" s="4" customFormat="1" ht="14.25" customHeight="1">
      <c r="A22" s="25" t="s">
        <v>10</v>
      </c>
      <c r="B22" s="60">
        <v>128.55001217</v>
      </c>
      <c r="C22" s="60">
        <v>646.306847</v>
      </c>
      <c r="D22" s="60">
        <v>1713.726</v>
      </c>
      <c r="E22" s="60">
        <v>1486.598</v>
      </c>
      <c r="F22" s="60">
        <v>1202.79</v>
      </c>
      <c r="G22" s="60">
        <v>1025.0294230000002</v>
      </c>
      <c r="H22" s="60">
        <v>1106.263</v>
      </c>
      <c r="I22" s="60">
        <v>13.585177</v>
      </c>
      <c r="J22" s="60"/>
      <c r="K22" s="60">
        <v>30.276229999999998</v>
      </c>
      <c r="L22" s="60">
        <f t="shared" si="0"/>
        <v>7353.12468917</v>
      </c>
      <c r="M22" s="9"/>
    </row>
    <row r="23" spans="1:13" s="4" customFormat="1" ht="14.25" customHeight="1">
      <c r="A23" s="25" t="s">
        <v>11</v>
      </c>
      <c r="B23" s="60">
        <v>446.19474340000005</v>
      </c>
      <c r="C23" s="60">
        <v>51.008585</v>
      </c>
      <c r="D23" s="60">
        <v>1918.468</v>
      </c>
      <c r="E23" s="60">
        <v>165.716</v>
      </c>
      <c r="F23" s="60">
        <v>78.426</v>
      </c>
      <c r="G23" s="60">
        <v>90.347</v>
      </c>
      <c r="H23" s="60">
        <v>372.695</v>
      </c>
      <c r="I23" s="60">
        <v>136.337442</v>
      </c>
      <c r="J23" s="60">
        <v>150.32163173700002</v>
      </c>
      <c r="K23" s="60"/>
      <c r="L23" s="60">
        <f t="shared" si="0"/>
        <v>3409.5144021370006</v>
      </c>
      <c r="M23" s="9"/>
    </row>
    <row r="24" spans="1:13" s="4" customFormat="1" ht="14.25" customHeight="1">
      <c r="A24" s="25" t="s">
        <v>12</v>
      </c>
      <c r="B24" s="60">
        <v>9.674002260000002</v>
      </c>
      <c r="C24" s="60">
        <v>5.7792889999999995</v>
      </c>
      <c r="D24" s="60">
        <v>1174.118</v>
      </c>
      <c r="E24" s="60">
        <v>78.177</v>
      </c>
      <c r="F24" s="60">
        <v>439.692</v>
      </c>
      <c r="G24" s="60">
        <v>33.783736</v>
      </c>
      <c r="H24" s="60">
        <v>72.006</v>
      </c>
      <c r="I24" s="60">
        <v>0.7422150000000001</v>
      </c>
      <c r="J24" s="60">
        <v>26.278216337</v>
      </c>
      <c r="K24" s="60">
        <v>451.387759</v>
      </c>
      <c r="L24" s="60">
        <f t="shared" si="0"/>
        <v>2291.638217597</v>
      </c>
      <c r="M24" s="9"/>
    </row>
    <row r="25" spans="1:12" s="5" customFormat="1" ht="15" customHeight="1">
      <c r="A25" s="33" t="s">
        <v>29</v>
      </c>
      <c r="B25" s="47">
        <f aca="true" t="shared" si="1" ref="B25:K25">SUM(B12:B24)</f>
        <v>20683.145754049998</v>
      </c>
      <c r="C25" s="47">
        <f t="shared" si="1"/>
        <v>4556.145964</v>
      </c>
      <c r="D25" s="47">
        <f t="shared" si="1"/>
        <v>35291.889</v>
      </c>
      <c r="E25" s="47">
        <f t="shared" si="1"/>
        <v>17152.788</v>
      </c>
      <c r="F25" s="47">
        <f t="shared" si="1"/>
        <v>12978.185999999998</v>
      </c>
      <c r="G25" s="47">
        <f t="shared" si="1"/>
        <v>7784.203531</v>
      </c>
      <c r="H25" s="47">
        <f t="shared" si="1"/>
        <v>9796.479999999998</v>
      </c>
      <c r="I25" s="47">
        <f t="shared" si="1"/>
        <v>5873.737190999999</v>
      </c>
      <c r="J25" s="47">
        <f t="shared" si="1"/>
        <v>10426.710147734</v>
      </c>
      <c r="K25" s="47">
        <f t="shared" si="1"/>
        <v>4533.73383</v>
      </c>
      <c r="L25" s="47">
        <f t="shared" si="0"/>
        <v>129077.019417784</v>
      </c>
    </row>
    <row r="26" spans="1:12" ht="9" customHeight="1">
      <c r="A26" s="17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2" ht="15">
      <c r="A27" s="43"/>
      <c r="B27" s="43" t="str">
        <f>+Exp!B27</f>
        <v>Enero-diciembre 2013</v>
      </c>
      <c r="C27" s="43"/>
      <c r="D27" s="44"/>
      <c r="E27" s="44"/>
      <c r="F27" s="44"/>
      <c r="G27" s="44"/>
      <c r="H27" s="44"/>
      <c r="I27" s="44"/>
      <c r="J27" s="44"/>
      <c r="K27" s="44"/>
      <c r="L27" s="44"/>
    </row>
    <row r="28" spans="1:12" ht="9" customHeight="1">
      <c r="A28" s="45"/>
      <c r="B28" s="17"/>
      <c r="C28" s="17"/>
      <c r="D28" s="44"/>
      <c r="E28" s="44"/>
      <c r="F28" s="44"/>
      <c r="G28" s="44"/>
      <c r="H28" s="44"/>
      <c r="I28" s="44"/>
      <c r="J28" s="44"/>
      <c r="K28" s="44"/>
      <c r="L28" s="17"/>
    </row>
    <row r="29" spans="1:15" s="4" customFormat="1" ht="14.25" customHeight="1">
      <c r="A29" s="25" t="s">
        <v>1</v>
      </c>
      <c r="B29" s="60"/>
      <c r="C29" s="60">
        <v>1019.871871</v>
      </c>
      <c r="D29" s="60">
        <v>16462.6855</v>
      </c>
      <c r="E29" s="60">
        <v>4126.524</v>
      </c>
      <c r="F29" s="60">
        <v>1732.541</v>
      </c>
      <c r="G29" s="60">
        <v>416.49277900000004</v>
      </c>
      <c r="H29" s="60">
        <v>1167.262</v>
      </c>
      <c r="I29" s="60">
        <v>1725.539039</v>
      </c>
      <c r="J29" s="60">
        <v>1565.0209881790001</v>
      </c>
      <c r="K29" s="60">
        <v>1656.2071910000002</v>
      </c>
      <c r="L29" s="60">
        <f aca="true" t="shared" si="2" ref="L29:L42">SUM(B29:K29)</f>
        <v>29872.144368179</v>
      </c>
      <c r="M29" s="9"/>
      <c r="N29" s="9"/>
      <c r="O29" s="9"/>
    </row>
    <row r="30" spans="1:15" s="4" customFormat="1" ht="14.25" customHeight="1">
      <c r="A30" s="25" t="s">
        <v>2</v>
      </c>
      <c r="B30" s="60">
        <v>1745.9106437400003</v>
      </c>
      <c r="C30" s="60"/>
      <c r="D30" s="60">
        <v>4035.269</v>
      </c>
      <c r="E30" s="60">
        <v>153.535</v>
      </c>
      <c r="F30" s="60">
        <v>547.546</v>
      </c>
      <c r="G30" s="60">
        <v>109.791383</v>
      </c>
      <c r="H30" s="60">
        <v>31.674</v>
      </c>
      <c r="I30" s="60">
        <v>43.933379</v>
      </c>
      <c r="J30" s="60">
        <v>570.932133178</v>
      </c>
      <c r="K30" s="60">
        <v>11.998564</v>
      </c>
      <c r="L30" s="60">
        <f t="shared" si="2"/>
        <v>7250.590102918</v>
      </c>
      <c r="M30" s="9"/>
      <c r="N30" s="9"/>
      <c r="O30" s="9"/>
    </row>
    <row r="31" spans="1:15" s="4" customFormat="1" ht="14.25" customHeight="1">
      <c r="A31" s="25" t="s">
        <v>3</v>
      </c>
      <c r="B31" s="60">
        <v>19321.76712164</v>
      </c>
      <c r="C31" s="60">
        <v>1599.703059</v>
      </c>
      <c r="D31" s="60"/>
      <c r="E31" s="60">
        <v>5110.712</v>
      </c>
      <c r="F31" s="60">
        <v>2584.693</v>
      </c>
      <c r="G31" s="60">
        <v>876.072688</v>
      </c>
      <c r="H31" s="60">
        <v>4420.598</v>
      </c>
      <c r="I31" s="60">
        <v>3202.469767</v>
      </c>
      <c r="J31" s="60">
        <v>2322.7624551960002</v>
      </c>
      <c r="K31" s="60">
        <v>1835.654314</v>
      </c>
      <c r="L31" s="60">
        <f t="shared" si="2"/>
        <v>41274.43240483601</v>
      </c>
      <c r="M31" s="9"/>
      <c r="N31" s="9"/>
      <c r="O31" s="9"/>
    </row>
    <row r="32" spans="1:15" s="4" customFormat="1" ht="14.25" customHeight="1">
      <c r="A32" s="25" t="s">
        <v>4</v>
      </c>
      <c r="B32" s="60">
        <v>970.45594341</v>
      </c>
      <c r="C32" s="60">
        <v>573.778372</v>
      </c>
      <c r="D32" s="60">
        <v>4325.113</v>
      </c>
      <c r="E32" s="60"/>
      <c r="F32" s="60">
        <v>902.223</v>
      </c>
      <c r="G32" s="60">
        <v>629.485735</v>
      </c>
      <c r="H32" s="60">
        <v>1438.424</v>
      </c>
      <c r="I32" s="60">
        <v>148.606831</v>
      </c>
      <c r="J32" s="60">
        <v>1326.4933857669998</v>
      </c>
      <c r="K32" s="60">
        <v>152.224277</v>
      </c>
      <c r="L32" s="60">
        <f t="shared" si="2"/>
        <v>10466.804544177</v>
      </c>
      <c r="M32" s="9"/>
      <c r="N32" s="9"/>
      <c r="O32" s="9"/>
    </row>
    <row r="33" spans="1:15" s="4" customFormat="1" ht="14.25" customHeight="1">
      <c r="A33" s="29" t="s">
        <v>5</v>
      </c>
      <c r="B33" s="60">
        <v>435.39531335</v>
      </c>
      <c r="C33" s="60">
        <v>183.385149</v>
      </c>
      <c r="D33" s="60">
        <v>1462.739</v>
      </c>
      <c r="E33" s="60">
        <v>1715.112</v>
      </c>
      <c r="F33" s="60"/>
      <c r="G33" s="60">
        <v>2296.2339970000003</v>
      </c>
      <c r="H33" s="60">
        <v>911.762</v>
      </c>
      <c r="I33" s="60">
        <v>19.226568999999998</v>
      </c>
      <c r="J33" s="60">
        <v>1466.0498822099999</v>
      </c>
      <c r="K33" s="60">
        <v>16.406983</v>
      </c>
      <c r="L33" s="60">
        <f t="shared" si="2"/>
        <v>8506.310893560001</v>
      </c>
      <c r="M33" s="9"/>
      <c r="N33" s="9"/>
      <c r="O33" s="9"/>
    </row>
    <row r="34" spans="1:15" s="4" customFormat="1" ht="14.25" customHeight="1">
      <c r="A34" s="25" t="s">
        <v>7</v>
      </c>
      <c r="B34" s="60">
        <v>11.303351830000002</v>
      </c>
      <c r="C34" s="60">
        <v>1.78908</v>
      </c>
      <c r="D34" s="60">
        <v>96.619</v>
      </c>
      <c r="E34" s="60">
        <v>5.768</v>
      </c>
      <c r="F34" s="60">
        <v>31.147</v>
      </c>
      <c r="G34" s="60">
        <v>9.609</v>
      </c>
      <c r="H34" s="60">
        <v>13.819</v>
      </c>
      <c r="I34" s="60">
        <v>0.689444</v>
      </c>
      <c r="J34" s="60">
        <v>2.6896907700000003</v>
      </c>
      <c r="K34" s="60">
        <v>1.010647</v>
      </c>
      <c r="L34" s="60">
        <f t="shared" si="2"/>
        <v>174.4442136</v>
      </c>
      <c r="M34" s="9"/>
      <c r="N34" s="9"/>
      <c r="O34" s="9"/>
    </row>
    <row r="35" spans="1:15" s="4" customFormat="1" ht="14.25" customHeight="1">
      <c r="A35" s="25" t="s">
        <v>16</v>
      </c>
      <c r="B35" s="60">
        <v>274.02029479000004</v>
      </c>
      <c r="C35" s="60">
        <v>37.191722999999996</v>
      </c>
      <c r="D35" s="60">
        <v>140.856</v>
      </c>
      <c r="E35" s="60">
        <v>2518.613</v>
      </c>
      <c r="F35" s="60">
        <v>881.275</v>
      </c>
      <c r="G35" s="60"/>
      <c r="H35" s="60">
        <v>115.337</v>
      </c>
      <c r="I35" s="60">
        <v>4.150286</v>
      </c>
      <c r="J35" s="60">
        <v>1930.1571192160002</v>
      </c>
      <c r="K35" s="60">
        <v>24.869544</v>
      </c>
      <c r="L35" s="60">
        <f t="shared" si="2"/>
        <v>5926.469967006</v>
      </c>
      <c r="M35" s="9"/>
      <c r="N35" s="9"/>
      <c r="O35" s="9"/>
    </row>
    <row r="36" spans="1:15" s="4" customFormat="1" ht="14.25" customHeight="1">
      <c r="A36" s="25" t="s">
        <v>8</v>
      </c>
      <c r="B36" s="60">
        <v>2161.329687090001</v>
      </c>
      <c r="C36" s="60">
        <v>279.846836</v>
      </c>
      <c r="D36" s="60">
        <v>5794.504</v>
      </c>
      <c r="E36" s="60">
        <v>2380.99</v>
      </c>
      <c r="F36" s="60">
        <v>5489.314</v>
      </c>
      <c r="G36" s="60">
        <v>968.513278</v>
      </c>
      <c r="H36" s="60"/>
      <c r="I36" s="60">
        <v>169.352531</v>
      </c>
      <c r="J36" s="60">
        <v>1818.147391298</v>
      </c>
      <c r="K36" s="60">
        <v>298.58386700000005</v>
      </c>
      <c r="L36" s="60">
        <f t="shared" si="2"/>
        <v>19360.581590388003</v>
      </c>
      <c r="M36" s="9"/>
      <c r="N36" s="9"/>
      <c r="O36" s="9"/>
    </row>
    <row r="37" spans="1:15" s="4" customFormat="1" ht="14.25" customHeight="1">
      <c r="A37" s="61" t="s">
        <v>64</v>
      </c>
      <c r="B37" s="60">
        <v>2.1320044299999994</v>
      </c>
      <c r="C37" s="60">
        <v>3.9287840000000003</v>
      </c>
      <c r="D37" s="60">
        <v>11.553700000000001</v>
      </c>
      <c r="E37" s="60">
        <v>25.676</v>
      </c>
      <c r="F37" s="60">
        <v>58.711</v>
      </c>
      <c r="G37" s="60">
        <v>1767.68369</v>
      </c>
      <c r="H37" s="60">
        <v>17.381</v>
      </c>
      <c r="I37" s="60">
        <v>14.095325</v>
      </c>
      <c r="J37" s="60">
        <v>121.27252001800001</v>
      </c>
      <c r="K37" s="60">
        <v>2.240056</v>
      </c>
      <c r="L37" s="60">
        <f t="shared" si="2"/>
        <v>2024.6740794480004</v>
      </c>
      <c r="M37" s="9"/>
      <c r="N37" s="9"/>
      <c r="O37" s="9"/>
    </row>
    <row r="38" spans="1:15" s="4" customFormat="1" ht="14.25" customHeight="1">
      <c r="A38" s="25" t="s">
        <v>9</v>
      </c>
      <c r="B38" s="60">
        <v>528.66177176</v>
      </c>
      <c r="C38" s="60">
        <v>78.517344</v>
      </c>
      <c r="D38" s="60">
        <v>1039.737</v>
      </c>
      <c r="E38" s="60">
        <v>570.143</v>
      </c>
      <c r="F38" s="60">
        <v>83.994</v>
      </c>
      <c r="G38" s="60">
        <v>18.873</v>
      </c>
      <c r="H38" s="60">
        <v>319.976</v>
      </c>
      <c r="I38" s="60"/>
      <c r="J38" s="60">
        <v>246.45614456700002</v>
      </c>
      <c r="K38" s="60">
        <v>125.847703</v>
      </c>
      <c r="L38" s="60">
        <f t="shared" si="2"/>
        <v>3012.2059633270005</v>
      </c>
      <c r="M38" s="9"/>
      <c r="N38" s="9"/>
      <c r="O38" s="9"/>
    </row>
    <row r="39" spans="1:15" s="4" customFormat="1" ht="14.25" customHeight="1">
      <c r="A39" s="25" t="s">
        <v>10</v>
      </c>
      <c r="B39" s="60">
        <v>133.23237396</v>
      </c>
      <c r="C39" s="60">
        <v>600.978441</v>
      </c>
      <c r="D39" s="60">
        <v>1771.269</v>
      </c>
      <c r="E39" s="60">
        <v>1722.922</v>
      </c>
      <c r="F39" s="60">
        <v>868.429</v>
      </c>
      <c r="G39" s="60">
        <v>1119.7900760000002</v>
      </c>
      <c r="H39" s="60">
        <v>585.345</v>
      </c>
      <c r="I39" s="60">
        <v>11.424484</v>
      </c>
      <c r="J39" s="60"/>
      <c r="K39" s="60">
        <v>26.83245</v>
      </c>
      <c r="L39" s="60">
        <f t="shared" si="2"/>
        <v>6840.22282496</v>
      </c>
      <c r="M39" s="9"/>
      <c r="N39" s="9"/>
      <c r="O39" s="9"/>
    </row>
    <row r="40" spans="1:15" s="4" customFormat="1" ht="14.25" customHeight="1">
      <c r="A40" s="25" t="s">
        <v>11</v>
      </c>
      <c r="B40" s="60">
        <v>527.03884904</v>
      </c>
      <c r="C40" s="60">
        <v>36.226329</v>
      </c>
      <c r="D40" s="60">
        <v>1766.993</v>
      </c>
      <c r="E40" s="60">
        <v>185.939</v>
      </c>
      <c r="F40" s="60">
        <v>64.78</v>
      </c>
      <c r="G40" s="60">
        <v>63.711</v>
      </c>
      <c r="H40" s="60">
        <v>283.607</v>
      </c>
      <c r="I40" s="60">
        <v>155.552152</v>
      </c>
      <c r="J40" s="60">
        <v>149.800987384</v>
      </c>
      <c r="K40" s="60"/>
      <c r="L40" s="60">
        <f t="shared" si="2"/>
        <v>3233.6483174239997</v>
      </c>
      <c r="M40" s="9"/>
      <c r="N40" s="9"/>
      <c r="O40" s="9"/>
    </row>
    <row r="41" spans="1:15" s="4" customFormat="1" ht="14.25" customHeight="1">
      <c r="A41" s="25" t="s">
        <v>12</v>
      </c>
      <c r="B41" s="60">
        <v>51.60092323999999</v>
      </c>
      <c r="C41" s="60">
        <v>15.592205</v>
      </c>
      <c r="D41" s="60">
        <v>1180.74</v>
      </c>
      <c r="E41" s="60">
        <v>132.896</v>
      </c>
      <c r="F41" s="60">
        <v>454.94</v>
      </c>
      <c r="G41" s="60">
        <v>51.861808999999994</v>
      </c>
      <c r="H41" s="60">
        <v>97.42</v>
      </c>
      <c r="I41" s="60">
        <v>0.140037</v>
      </c>
      <c r="J41" s="60">
        <v>97.66370176899999</v>
      </c>
      <c r="K41" s="60">
        <v>492.26564299999995</v>
      </c>
      <c r="L41" s="60">
        <f t="shared" si="2"/>
        <v>2575.120319009</v>
      </c>
      <c r="M41" s="9"/>
      <c r="N41" s="9"/>
      <c r="O41" s="9"/>
    </row>
    <row r="42" spans="1:12" s="6" customFormat="1" ht="15" customHeight="1">
      <c r="A42" s="33" t="s">
        <v>29</v>
      </c>
      <c r="B42" s="47">
        <f aca="true" t="shared" si="3" ref="B42:J42">SUM(B29:B41)</f>
        <v>26162.848278280002</v>
      </c>
      <c r="C42" s="47">
        <f t="shared" si="3"/>
        <v>4430.809193</v>
      </c>
      <c r="D42" s="47">
        <f t="shared" si="3"/>
        <v>38088.0782</v>
      </c>
      <c r="E42" s="47">
        <f>SUM(E29:E41)</f>
        <v>18648.829999999998</v>
      </c>
      <c r="F42" s="47">
        <f t="shared" si="3"/>
        <v>13699.593000000003</v>
      </c>
      <c r="G42" s="47">
        <f t="shared" si="3"/>
        <v>8328.118435</v>
      </c>
      <c r="H42" s="47">
        <f t="shared" si="3"/>
        <v>9402.605</v>
      </c>
      <c r="I42" s="47">
        <f t="shared" si="3"/>
        <v>5495.179844</v>
      </c>
      <c r="J42" s="47">
        <f t="shared" si="3"/>
        <v>11617.446399552</v>
      </c>
      <c r="K42" s="47">
        <f>SUM(K29:K41)</f>
        <v>4644.141239</v>
      </c>
      <c r="L42" s="47">
        <f t="shared" si="2"/>
        <v>140517.649588832</v>
      </c>
    </row>
    <row r="43" spans="1:12" ht="9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15">
      <c r="A44" s="43"/>
      <c r="B44" s="43" t="str">
        <f>+Exp!B44</f>
        <v>Crecimiento 2014/2013</v>
      </c>
      <c r="C44" s="43"/>
      <c r="D44" s="44"/>
      <c r="E44" s="44"/>
      <c r="F44" s="44"/>
      <c r="G44" s="44"/>
      <c r="H44" s="44"/>
      <c r="I44" s="44"/>
      <c r="J44" s="44"/>
      <c r="K44" s="44"/>
      <c r="L44" s="44"/>
    </row>
    <row r="45" spans="1:12" ht="9" customHeight="1">
      <c r="A45" s="45"/>
      <c r="B45" s="17"/>
      <c r="C45" s="17"/>
      <c r="D45" s="44"/>
      <c r="E45" s="44"/>
      <c r="F45" s="44"/>
      <c r="G45" s="44"/>
      <c r="H45" s="44"/>
      <c r="I45" s="44"/>
      <c r="J45" s="44"/>
      <c r="K45" s="44"/>
      <c r="L45" s="17"/>
    </row>
    <row r="46" spans="1:12" s="4" customFormat="1" ht="14.25" customHeight="1">
      <c r="A46" s="25" t="s">
        <v>1</v>
      </c>
      <c r="B46" s="48"/>
      <c r="C46" s="48">
        <f aca="true" t="shared" si="4" ref="C46:L46">+(C12/C29-1)*100</f>
        <v>11.456593943064043</v>
      </c>
      <c r="D46" s="48">
        <f t="shared" si="4"/>
        <v>-14.089994612361389</v>
      </c>
      <c r="E46" s="48">
        <f t="shared" si="4"/>
        <v>-25.78388008890777</v>
      </c>
      <c r="F46" s="48">
        <f t="shared" si="4"/>
        <v>-41.8114203357958</v>
      </c>
      <c r="G46" s="48">
        <f t="shared" si="4"/>
        <v>20.48081966866462</v>
      </c>
      <c r="H46" s="48">
        <f t="shared" si="4"/>
        <v>-10.0740879082845</v>
      </c>
      <c r="I46" s="48">
        <f aca="true" t="shared" si="5" ref="I46:I54">+(I12/I29-1)*100</f>
        <v>2.6044011166530323</v>
      </c>
      <c r="J46" s="48">
        <f t="shared" si="4"/>
        <v>-19.907432461945096</v>
      </c>
      <c r="K46" s="48">
        <f t="shared" si="4"/>
        <v>-11.945230830724007</v>
      </c>
      <c r="L46" s="48">
        <f t="shared" si="4"/>
        <v>-15.023595363370246</v>
      </c>
    </row>
    <row r="47" spans="1:12" s="4" customFormat="1" ht="14.25" customHeight="1">
      <c r="A47" s="25" t="s">
        <v>2</v>
      </c>
      <c r="B47" s="48">
        <f aca="true" t="shared" si="6" ref="B47:B59">+(B13/B30-1)*100</f>
        <v>23.55373632691129</v>
      </c>
      <c r="C47" s="48"/>
      <c r="D47" s="48">
        <f>+(D13/D30-1)*100</f>
        <v>-5.425536686649634</v>
      </c>
      <c r="E47" s="48">
        <f>+(E13/E30-1)*100</f>
        <v>0.5829289738496168</v>
      </c>
      <c r="F47" s="48">
        <f>+(F13/F30-1)*100</f>
        <v>0.7248706044788777</v>
      </c>
      <c r="G47" s="48">
        <f>+(G13/G30-1)*100</f>
        <v>3.810348212846537</v>
      </c>
      <c r="H47" s="48">
        <f>+(H13/H30-1)*100</f>
        <v>-17.525415167013946</v>
      </c>
      <c r="I47" s="48">
        <f t="shared" si="5"/>
        <v>61.32124278444415</v>
      </c>
      <c r="J47" s="48">
        <f aca="true" t="shared" si="7" ref="J47:K55">+(J13/J30-1)*100</f>
        <v>9.905767493623951</v>
      </c>
      <c r="K47" s="48">
        <f t="shared" si="7"/>
        <v>-17.051607175658678</v>
      </c>
      <c r="L47" s="48">
        <f aca="true" t="shared" si="8" ref="L47:L59">+(L13/L30-1)*100</f>
        <v>3.823666422370553</v>
      </c>
    </row>
    <row r="48" spans="1:12" s="4" customFormat="1" ht="14.25" customHeight="1">
      <c r="A48" s="25" t="s">
        <v>3</v>
      </c>
      <c r="B48" s="48">
        <f t="shared" si="6"/>
        <v>-25.112669277312726</v>
      </c>
      <c r="C48" s="48">
        <f aca="true" t="shared" si="9" ref="C48:C59">+(C14/C31-1)*100</f>
        <v>3.3772885346467385</v>
      </c>
      <c r="D48" s="48"/>
      <c r="E48" s="48">
        <f>+(E14/E31-1)*100</f>
        <v>11.070570988934602</v>
      </c>
      <c r="F48" s="48">
        <f>+(F14/F31-1)*100</f>
        <v>-4.787415758854152</v>
      </c>
      <c r="G48" s="48">
        <f>+(G14/G31-1)*100</f>
        <v>-1.397170596419739</v>
      </c>
      <c r="H48" s="48">
        <f>+(H14/H31-1)*100</f>
        <v>1.184636105793846</v>
      </c>
      <c r="I48" s="48">
        <f t="shared" si="5"/>
        <v>5.642781857368884</v>
      </c>
      <c r="J48" s="48">
        <f t="shared" si="7"/>
        <v>-14.133753511841485</v>
      </c>
      <c r="K48" s="48">
        <f t="shared" si="7"/>
        <v>6.1269259763251815</v>
      </c>
      <c r="L48" s="48">
        <f t="shared" si="8"/>
        <v>-10.541945268187858</v>
      </c>
    </row>
    <row r="49" spans="1:12" s="4" customFormat="1" ht="14.25" customHeight="1">
      <c r="A49" s="25" t="s">
        <v>4</v>
      </c>
      <c r="B49" s="48">
        <f t="shared" si="6"/>
        <v>-15.194859250576108</v>
      </c>
      <c r="C49" s="48">
        <f t="shared" si="9"/>
        <v>-24.082742526237986</v>
      </c>
      <c r="D49" s="48">
        <f aca="true" t="shared" si="10" ref="D49:D59">+(D15/D32-1)*100</f>
        <v>-6.958893328336169</v>
      </c>
      <c r="E49" s="48"/>
      <c r="F49" s="48">
        <f>+(F15/F32-1)*100</f>
        <v>2.801413841145717</v>
      </c>
      <c r="G49" s="48">
        <f>+(G15/G32-1)*100</f>
        <v>-7.413305878964815</v>
      </c>
      <c r="H49" s="48">
        <f>+(H15/H32-1)*100</f>
        <v>-2.838245190569677</v>
      </c>
      <c r="I49" s="48">
        <f t="shared" si="5"/>
        <v>5.851998822315241</v>
      </c>
      <c r="J49" s="48">
        <f t="shared" si="7"/>
        <v>-3.582585131664362</v>
      </c>
      <c r="K49" s="48">
        <f t="shared" si="7"/>
        <v>2.7655582164466397</v>
      </c>
      <c r="L49" s="48">
        <f t="shared" si="8"/>
        <v>-6.529730412145939</v>
      </c>
    </row>
    <row r="50" spans="1:12" s="4" customFormat="1" ht="14.25" customHeight="1">
      <c r="A50" s="29" t="s">
        <v>5</v>
      </c>
      <c r="B50" s="48">
        <f t="shared" si="6"/>
        <v>-46.58210382870214</v>
      </c>
      <c r="C50" s="48">
        <f t="shared" si="9"/>
        <v>-1.185637992965305</v>
      </c>
      <c r="D50" s="48">
        <f t="shared" si="10"/>
        <v>17.283876344310233</v>
      </c>
      <c r="E50" s="48">
        <f aca="true" t="shared" si="11" ref="E50:E59">+(E16/E33-1)*100</f>
        <v>-35.02389348334103</v>
      </c>
      <c r="F50" s="48"/>
      <c r="G50" s="48">
        <f>+(G16/G33-1)*100</f>
        <v>-4.108176567512089</v>
      </c>
      <c r="H50" s="48">
        <f>+(H16/H33-1)*100</f>
        <v>2.491000941035071</v>
      </c>
      <c r="I50" s="48">
        <f t="shared" si="5"/>
        <v>7.800476517677191</v>
      </c>
      <c r="J50" s="48">
        <f t="shared" si="7"/>
        <v>-15.177083223292943</v>
      </c>
      <c r="K50" s="48">
        <f t="shared" si="7"/>
        <v>24.176297372892975</v>
      </c>
      <c r="L50" s="48">
        <f t="shared" si="8"/>
        <v>-9.893009839143197</v>
      </c>
    </row>
    <row r="51" spans="1:12" s="4" customFormat="1" ht="14.25" customHeight="1">
      <c r="A51" s="25" t="s">
        <v>7</v>
      </c>
      <c r="B51" s="48">
        <f t="shared" si="6"/>
        <v>52.28025499760096</v>
      </c>
      <c r="C51" s="48">
        <f t="shared" si="9"/>
        <v>76.85519932032105</v>
      </c>
      <c r="D51" s="48">
        <f t="shared" si="10"/>
        <v>-36.79504031298192</v>
      </c>
      <c r="E51" s="48">
        <f t="shared" si="11"/>
        <v>-7.073509015256574</v>
      </c>
      <c r="F51" s="48">
        <f aca="true" t="shared" si="12" ref="F51:F59">+(F17/F34-1)*100</f>
        <v>-55.18669534786657</v>
      </c>
      <c r="G51" s="48">
        <f>+(G17/G34-1)*100</f>
        <v>42.82443542512229</v>
      </c>
      <c r="H51" s="48">
        <f>+(H17/H34-1)*100</f>
        <v>-15.78985454808597</v>
      </c>
      <c r="I51" s="48">
        <f t="shared" si="5"/>
        <v>594.0022684946131</v>
      </c>
      <c r="J51" s="48">
        <f t="shared" si="7"/>
        <v>-49.575881245263</v>
      </c>
      <c r="K51" s="48">
        <f t="shared" si="7"/>
        <v>6.089960193816424</v>
      </c>
      <c r="L51" s="48">
        <f t="shared" si="8"/>
        <v>-23.564642181974904</v>
      </c>
    </row>
    <row r="52" spans="1:12" s="4" customFormat="1" ht="14.25" customHeight="1">
      <c r="A52" s="25" t="s">
        <v>16</v>
      </c>
      <c r="B52" s="48">
        <f t="shared" si="6"/>
        <v>-4.7134999580590975</v>
      </c>
      <c r="C52" s="48">
        <f t="shared" si="9"/>
        <v>22.763887545624062</v>
      </c>
      <c r="D52" s="48">
        <f t="shared" si="10"/>
        <v>1.4149202021923157</v>
      </c>
      <c r="E52" s="48">
        <f t="shared" si="11"/>
        <v>-3.313212470514515</v>
      </c>
      <c r="F52" s="48">
        <f t="shared" si="12"/>
        <v>4.155683526708476</v>
      </c>
      <c r="G52" s="48"/>
      <c r="H52" s="48">
        <f>+(H18/H35-1)*100</f>
        <v>42.876960559057366</v>
      </c>
      <c r="I52" s="48">
        <f t="shared" si="5"/>
        <v>20.945905896605655</v>
      </c>
      <c r="J52" s="48">
        <f t="shared" si="7"/>
        <v>-8.093697982755643</v>
      </c>
      <c r="K52" s="48">
        <f t="shared" si="7"/>
        <v>1.2526285162285156</v>
      </c>
      <c r="L52" s="48">
        <f t="shared" si="8"/>
        <v>-2.6131561479967647</v>
      </c>
    </row>
    <row r="53" spans="1:12" s="4" customFormat="1" ht="14.25" customHeight="1">
      <c r="A53" s="25" t="s">
        <v>8</v>
      </c>
      <c r="B53" s="48">
        <f t="shared" si="6"/>
        <v>-23.847094104553335</v>
      </c>
      <c r="C53" s="48">
        <f t="shared" si="9"/>
        <v>7.409301207893604</v>
      </c>
      <c r="D53" s="48">
        <f t="shared" si="10"/>
        <v>-7.446866893180159</v>
      </c>
      <c r="E53" s="48">
        <f t="shared" si="11"/>
        <v>-5.443743988844963</v>
      </c>
      <c r="F53" s="48">
        <f t="shared" si="12"/>
        <v>-4.079489714015283</v>
      </c>
      <c r="G53" s="48">
        <f aca="true" t="shared" si="13" ref="G53:H59">+(G19/G36-1)*100</f>
        <v>-0.16390451592755984</v>
      </c>
      <c r="H53" s="48"/>
      <c r="I53" s="48">
        <f t="shared" si="5"/>
        <v>32.60244395166436</v>
      </c>
      <c r="J53" s="48">
        <f t="shared" si="7"/>
        <v>5.839822005310502</v>
      </c>
      <c r="K53" s="48">
        <f t="shared" si="7"/>
        <v>-8.048021897981538</v>
      </c>
      <c r="L53" s="48">
        <f t="shared" si="8"/>
        <v>-5.908745667598914</v>
      </c>
    </row>
    <row r="54" spans="1:12" s="4" customFormat="1" ht="14.25" customHeight="1">
      <c r="A54" s="61" t="s">
        <v>64</v>
      </c>
      <c r="B54" s="48">
        <f t="shared" si="6"/>
        <v>-67.97238878157489</v>
      </c>
      <c r="C54" s="48">
        <f t="shared" si="9"/>
        <v>-8.06122199642434</v>
      </c>
      <c r="D54" s="48">
        <f t="shared" si="10"/>
        <v>-18.632126504929168</v>
      </c>
      <c r="E54" s="48">
        <f t="shared" si="11"/>
        <v>6.153606480760243</v>
      </c>
      <c r="F54" s="48">
        <f t="shared" si="12"/>
        <v>-5.549215649537553</v>
      </c>
      <c r="G54" s="48">
        <f t="shared" si="13"/>
        <v>-23.42206540356778</v>
      </c>
      <c r="H54" s="48">
        <f t="shared" si="13"/>
        <v>16.759680110465446</v>
      </c>
      <c r="I54" s="48">
        <f t="shared" si="5"/>
        <v>511.1370259288097</v>
      </c>
      <c r="J54" s="48">
        <f t="shared" si="7"/>
        <v>-87.4925066785545</v>
      </c>
      <c r="K54" s="48">
        <f t="shared" si="7"/>
        <v>-11.372929962465228</v>
      </c>
      <c r="L54" s="48">
        <f t="shared" si="8"/>
        <v>-22.276391029758535</v>
      </c>
    </row>
    <row r="55" spans="1:12" s="4" customFormat="1" ht="14.25" customHeight="1">
      <c r="A55" s="25" t="s">
        <v>9</v>
      </c>
      <c r="B55" s="48">
        <f t="shared" si="6"/>
        <v>-7.021334976884086</v>
      </c>
      <c r="C55" s="48">
        <f t="shared" si="9"/>
        <v>18.169794434208075</v>
      </c>
      <c r="D55" s="48">
        <f t="shared" si="10"/>
        <v>16.389625453359823</v>
      </c>
      <c r="E55" s="48">
        <f t="shared" si="11"/>
        <v>21.943793048410654</v>
      </c>
      <c r="F55" s="48">
        <f t="shared" si="12"/>
        <v>-32.752339452818056</v>
      </c>
      <c r="G55" s="48">
        <f t="shared" si="13"/>
        <v>92.95289567106447</v>
      </c>
      <c r="H55" s="48">
        <f>+(H21/H38-1)*100</f>
        <v>-47.5076255719179</v>
      </c>
      <c r="I55" s="48"/>
      <c r="J55" s="48">
        <f t="shared" si="7"/>
        <v>-44.25489848777101</v>
      </c>
      <c r="K55" s="48">
        <f t="shared" si="7"/>
        <v>23.978638688383548</v>
      </c>
      <c r="L55" s="48">
        <f t="shared" si="8"/>
        <v>1.0555378982080477</v>
      </c>
    </row>
    <row r="56" spans="1:12" s="4" customFormat="1" ht="14.25" customHeight="1">
      <c r="A56" s="25" t="s">
        <v>10</v>
      </c>
      <c r="B56" s="48">
        <f t="shared" si="6"/>
        <v>-3.5144324542365046</v>
      </c>
      <c r="C56" s="48">
        <f t="shared" si="9"/>
        <v>7.542434621211314</v>
      </c>
      <c r="D56" s="48">
        <f t="shared" si="10"/>
        <v>-3.2486878051837365</v>
      </c>
      <c r="E56" s="48">
        <f t="shared" si="11"/>
        <v>-13.716465400058741</v>
      </c>
      <c r="F56" s="48">
        <f t="shared" si="12"/>
        <v>38.50182340755548</v>
      </c>
      <c r="G56" s="48">
        <f t="shared" si="13"/>
        <v>-8.462358707311857</v>
      </c>
      <c r="H56" s="48">
        <f>+(H22/H39-1)*100</f>
        <v>88.99332872066898</v>
      </c>
      <c r="I56" s="48">
        <f>+(I22/I39-1)*100</f>
        <v>18.91282792290663</v>
      </c>
      <c r="J56" s="48"/>
      <c r="K56" s="48">
        <f>+(K22/K39-1)*100</f>
        <v>12.83438523131506</v>
      </c>
      <c r="L56" s="48">
        <f t="shared" si="8"/>
        <v>7.498320995310559</v>
      </c>
    </row>
    <row r="57" spans="1:12" s="4" customFormat="1" ht="14.25" customHeight="1">
      <c r="A57" s="25" t="s">
        <v>11</v>
      </c>
      <c r="B57" s="48">
        <f t="shared" si="6"/>
        <v>-15.339306729903734</v>
      </c>
      <c r="C57" s="48">
        <f t="shared" si="9"/>
        <v>40.80528280963824</v>
      </c>
      <c r="D57" s="48">
        <f t="shared" si="10"/>
        <v>8.572473122417579</v>
      </c>
      <c r="E57" s="48">
        <f t="shared" si="11"/>
        <v>-10.876147553767623</v>
      </c>
      <c r="F57" s="48">
        <f t="shared" si="12"/>
        <v>21.065143562828027</v>
      </c>
      <c r="G57" s="48">
        <f t="shared" si="13"/>
        <v>41.80753715998806</v>
      </c>
      <c r="H57" s="48">
        <f>+(H23/H40-1)*100</f>
        <v>31.41248276664539</v>
      </c>
      <c r="I57" s="48">
        <f>+(I23/I40-1)*100</f>
        <v>-12.352583845963117</v>
      </c>
      <c r="J57" s="48">
        <f>+(J23/J40-1)*100</f>
        <v>0.34755735732596715</v>
      </c>
      <c r="K57" s="48"/>
      <c r="L57" s="48">
        <f t="shared" si="8"/>
        <v>5.438627440262267</v>
      </c>
    </row>
    <row r="58" spans="1:12" s="4" customFormat="1" ht="14.25" customHeight="1">
      <c r="A58" s="25" t="s">
        <v>12</v>
      </c>
      <c r="B58" s="48">
        <f t="shared" si="6"/>
        <v>-81.25226904370403</v>
      </c>
      <c r="C58" s="48">
        <f t="shared" si="9"/>
        <v>-62.934754898361064</v>
      </c>
      <c r="D58" s="48">
        <f t="shared" si="10"/>
        <v>-0.560834730762072</v>
      </c>
      <c r="E58" s="48">
        <f t="shared" si="11"/>
        <v>-41.1743017096075</v>
      </c>
      <c r="F58" s="48">
        <f t="shared" si="12"/>
        <v>-3.351650767134129</v>
      </c>
      <c r="G58" s="48">
        <f t="shared" si="13"/>
        <v>-34.85816123382814</v>
      </c>
      <c r="H58" s="48">
        <f>+(H24/H41-1)*100</f>
        <v>-26.087045781153773</v>
      </c>
      <c r="I58" s="48">
        <f>+(I24/I41-1)*100</f>
        <v>430.0134964330856</v>
      </c>
      <c r="J58" s="48">
        <f>+(J24/J41-1)*100</f>
        <v>-73.09315962735592</v>
      </c>
      <c r="K58" s="48">
        <f>+(K24/K41-1)*100</f>
        <v>-8.304029456713469</v>
      </c>
      <c r="L58" s="48">
        <f t="shared" si="8"/>
        <v>-11.008499265816596</v>
      </c>
    </row>
    <row r="59" spans="1:12" s="6" customFormat="1" ht="15" customHeight="1">
      <c r="A59" s="33" t="s">
        <v>29</v>
      </c>
      <c r="B59" s="49">
        <f t="shared" si="6"/>
        <v>-20.9445946631857</v>
      </c>
      <c r="C59" s="49">
        <f t="shared" si="9"/>
        <v>2.8287557766651927</v>
      </c>
      <c r="D59" s="49">
        <f t="shared" si="10"/>
        <v>-7.341376441513403</v>
      </c>
      <c r="E59" s="49">
        <f t="shared" si="11"/>
        <v>-8.022176190141671</v>
      </c>
      <c r="F59" s="49">
        <f t="shared" si="12"/>
        <v>-5.2659009650871</v>
      </c>
      <c r="G59" s="49">
        <f t="shared" si="13"/>
        <v>-6.531065909367085</v>
      </c>
      <c r="H59" s="49">
        <f>+(H25/H42-1)*100</f>
        <v>4.188998687065948</v>
      </c>
      <c r="I59" s="49">
        <f>+(I25/I42-1)*100</f>
        <v>6.888898229842888</v>
      </c>
      <c r="J59" s="49">
        <f>+(J25/J42-1)*100</f>
        <v>-10.249552361730007</v>
      </c>
      <c r="K59" s="49">
        <f>+(K25/K42-1)*100</f>
        <v>-2.3773482182848693</v>
      </c>
      <c r="L59" s="49">
        <f t="shared" si="8"/>
        <v>-8.14177450628043</v>
      </c>
    </row>
    <row r="60" spans="1:12" ht="9" customHeight="1" thickBot="1">
      <c r="A60" s="41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</row>
    <row r="61" spans="1:12" ht="2.25" customHeight="1">
      <c r="A61" s="51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</row>
    <row r="62" spans="1:12" s="7" customFormat="1" ht="12">
      <c r="A62" s="38" t="s">
        <v>42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2" s="7" customFormat="1" ht="12">
      <c r="A63" s="38" t="s">
        <v>67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</sheetData>
  <sheetProtection/>
  <mergeCells count="1">
    <mergeCell ref="A7:A8"/>
  </mergeCells>
  <printOptions/>
  <pageMargins left="0.7874015748031497" right="0.7874015748031497" top="0.7874015748031497" bottom="0.7874015748031497" header="0" footer="0"/>
  <pageSetup fitToHeight="2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V12" sqref="V12"/>
    </sheetView>
  </sheetViews>
  <sheetFormatPr defaultColWidth="11.421875" defaultRowHeight="12.75"/>
  <cols>
    <col min="1" max="1" width="11.8515625" style="0" customWidth="1"/>
    <col min="2" max="15" width="8.7109375" style="0" customWidth="1"/>
  </cols>
  <sheetData>
    <row r="1" spans="1:15" ht="15">
      <c r="A1" s="16" t="s">
        <v>60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2.75">
      <c r="A2" s="18" t="s">
        <v>69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2.75">
      <c r="A3" s="19" t="s">
        <v>71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9" t="s">
        <v>56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7.5" customHeight="1" thickBot="1">
      <c r="A5" s="20"/>
      <c r="B5" s="20"/>
      <c r="C5" s="20"/>
      <c r="D5" s="20"/>
      <c r="E5" s="20"/>
      <c r="F5" s="20"/>
      <c r="G5" s="20"/>
      <c r="H5" s="20"/>
      <c r="I5" s="20"/>
      <c r="J5" s="41"/>
      <c r="K5" s="20"/>
      <c r="L5" s="20"/>
      <c r="M5" s="20"/>
      <c r="N5" s="20"/>
      <c r="O5" s="20"/>
    </row>
    <row r="6" spans="1:15" ht="15" customHeight="1" thickBot="1">
      <c r="A6" s="69" t="s">
        <v>44</v>
      </c>
      <c r="B6" s="67" t="s">
        <v>45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ht="15" customHeight="1" thickBot="1">
      <c r="A7" s="72" t="s">
        <v>46</v>
      </c>
      <c r="B7" s="70" t="s">
        <v>30</v>
      </c>
      <c r="C7" s="67" t="s">
        <v>31</v>
      </c>
      <c r="D7" s="70" t="s">
        <v>32</v>
      </c>
      <c r="E7" s="71" t="s">
        <v>33</v>
      </c>
      <c r="F7" s="67" t="s">
        <v>40</v>
      </c>
      <c r="G7" s="67" t="s">
        <v>51</v>
      </c>
      <c r="H7" s="67" t="s">
        <v>34</v>
      </c>
      <c r="I7" s="68" t="s">
        <v>35</v>
      </c>
      <c r="J7" s="67" t="s">
        <v>65</v>
      </c>
      <c r="K7" s="70" t="s">
        <v>66</v>
      </c>
      <c r="L7" s="67" t="s">
        <v>37</v>
      </c>
      <c r="M7" s="70" t="s">
        <v>38</v>
      </c>
      <c r="N7" s="67" t="s">
        <v>52</v>
      </c>
      <c r="O7" s="67" t="s">
        <v>18</v>
      </c>
    </row>
    <row r="8" spans="1:15" s="11" customFormat="1" ht="9.75" customHeight="1">
      <c r="A8" s="21"/>
      <c r="B8" s="22"/>
      <c r="C8" s="22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3"/>
    </row>
    <row r="9" spans="1:15" s="11" customFormat="1" ht="12.75">
      <c r="A9" s="21"/>
      <c r="B9" s="24" t="s">
        <v>72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3"/>
    </row>
    <row r="10" spans="1:15" s="1" customFormat="1" ht="14.25">
      <c r="A10" s="25" t="s">
        <v>1</v>
      </c>
      <c r="B10" s="26" t="s">
        <v>43</v>
      </c>
      <c r="C10" s="27">
        <v>1.5850091258158863</v>
      </c>
      <c r="D10" s="27">
        <v>9.661069901996946</v>
      </c>
      <c r="E10" s="27">
        <v>0.6331040968336565</v>
      </c>
      <c r="F10" s="27">
        <v>0.14573180593339977</v>
      </c>
      <c r="G10" s="27">
        <v>0.011567639447379765</v>
      </c>
      <c r="H10" s="27">
        <v>0.15354969950333686</v>
      </c>
      <c r="I10" s="27">
        <v>0.990514069686045</v>
      </c>
      <c r="J10" s="27">
        <v>0.00045888784390119784</v>
      </c>
      <c r="K10" s="27">
        <v>0.4049587790409924</v>
      </c>
      <c r="L10" s="27">
        <v>0.10262588427844815</v>
      </c>
      <c r="M10" s="27">
        <v>0.29831138067831087</v>
      </c>
      <c r="N10" s="27">
        <v>0.0065012982058050735</v>
      </c>
      <c r="O10" s="28">
        <v>13.993402569264108</v>
      </c>
    </row>
    <row r="11" spans="1:15" s="1" customFormat="1" ht="14.25">
      <c r="A11" s="25" t="s">
        <v>2</v>
      </c>
      <c r="B11" s="27">
        <v>0.6482813591310151</v>
      </c>
      <c r="C11" s="26" t="s">
        <v>43</v>
      </c>
      <c r="D11" s="27">
        <v>1.0974680225442397</v>
      </c>
      <c r="E11" s="27">
        <v>0.32597706022606093</v>
      </c>
      <c r="F11" s="27">
        <v>0.10752034009308088</v>
      </c>
      <c r="G11" s="27">
        <v>0.0021263830186785504</v>
      </c>
      <c r="H11" s="27">
        <v>0.02405314217600933</v>
      </c>
      <c r="I11" s="27">
        <v>0.17707953255444941</v>
      </c>
      <c r="J11" s="27">
        <v>0.002427452732270869</v>
      </c>
      <c r="K11" s="27">
        <v>0.0670476049258328</v>
      </c>
      <c r="L11" s="27">
        <v>0.43655850562586046</v>
      </c>
      <c r="M11" s="27">
        <v>0.031208423342313565</v>
      </c>
      <c r="N11" s="27">
        <v>0.0038839024631909676</v>
      </c>
      <c r="O11" s="28">
        <v>2.9236317288330027</v>
      </c>
    </row>
    <row r="12" spans="1:15" s="1" customFormat="1" ht="14.25">
      <c r="A12" s="25" t="s">
        <v>3</v>
      </c>
      <c r="B12" s="27">
        <v>9.76791953713787</v>
      </c>
      <c r="C12" s="27">
        <v>2.567299230201683</v>
      </c>
      <c r="D12" s="26" t="s">
        <v>43</v>
      </c>
      <c r="E12" s="27">
        <v>2.7009211686012757</v>
      </c>
      <c r="F12" s="27">
        <v>1.1216215268917644</v>
      </c>
      <c r="G12" s="27">
        <v>0.041040023370028045</v>
      </c>
      <c r="H12" s="27">
        <v>0.09280117489270036</v>
      </c>
      <c r="I12" s="27">
        <v>3.3946704789607423</v>
      </c>
      <c r="J12" s="27">
        <v>0.006317830282662502</v>
      </c>
      <c r="K12" s="27">
        <v>1.4043466322936868</v>
      </c>
      <c r="L12" s="27">
        <v>1.1110587601450381</v>
      </c>
      <c r="M12" s="27">
        <v>1.1877696316551554</v>
      </c>
      <c r="N12" s="27">
        <v>0.7890520429549124</v>
      </c>
      <c r="O12" s="28">
        <v>24.184818037387515</v>
      </c>
    </row>
    <row r="13" spans="1:15" s="1" customFormat="1" ht="14.25">
      <c r="A13" s="25" t="s">
        <v>4</v>
      </c>
      <c r="B13" s="27">
        <v>2.04118035472473</v>
      </c>
      <c r="C13" s="27">
        <v>0.08956703992679063</v>
      </c>
      <c r="D13" s="27">
        <v>3.5821942461892715</v>
      </c>
      <c r="E13" s="26" t="s">
        <v>43</v>
      </c>
      <c r="F13" s="27">
        <v>0.7067471994666858</v>
      </c>
      <c r="G13" s="27">
        <v>0.0036021242756165313</v>
      </c>
      <c r="H13" s="27">
        <v>1.591426423592447</v>
      </c>
      <c r="I13" s="27">
        <v>1.4782694643120236</v>
      </c>
      <c r="J13" s="27">
        <v>0.01831707075675451</v>
      </c>
      <c r="K13" s="27">
        <v>0.45860228213905785</v>
      </c>
      <c r="L13" s="27">
        <v>1.0121006041195524</v>
      </c>
      <c r="M13" s="27">
        <v>0.09328475570845415</v>
      </c>
      <c r="N13" s="27">
        <v>0.05253792341322268</v>
      </c>
      <c r="O13" s="28">
        <v>11.127829488624608</v>
      </c>
    </row>
    <row r="14" spans="1:15" s="1" customFormat="1" ht="14.25">
      <c r="A14" s="29" t="s">
        <v>5</v>
      </c>
      <c r="B14" s="27">
        <v>0.6453902960321499</v>
      </c>
      <c r="C14" s="27">
        <v>0.4145732934067904</v>
      </c>
      <c r="D14" s="27">
        <v>1.6280824177692153</v>
      </c>
      <c r="E14" s="27">
        <v>0.6503275839236198</v>
      </c>
      <c r="F14" s="26" t="s">
        <v>43</v>
      </c>
      <c r="G14" s="27">
        <v>0.009380307955047676</v>
      </c>
      <c r="H14" s="27">
        <v>0.6266239812019102</v>
      </c>
      <c r="I14" s="27">
        <v>3.3599193882345975</v>
      </c>
      <c r="J14" s="27">
        <v>0.03726652937607528</v>
      </c>
      <c r="K14" s="27">
        <v>0.03148565552808531</v>
      </c>
      <c r="L14" s="27">
        <v>0.8153518047729907</v>
      </c>
      <c r="M14" s="27">
        <v>0.03667580149203656</v>
      </c>
      <c r="N14" s="27">
        <v>0.2954897811556686</v>
      </c>
      <c r="O14" s="28">
        <v>8.550566840848186</v>
      </c>
    </row>
    <row r="15" spans="1:15" s="1" customFormat="1" ht="14.25">
      <c r="A15" s="25" t="s">
        <v>7</v>
      </c>
      <c r="B15" s="27">
        <v>0.19261533368942083</v>
      </c>
      <c r="C15" s="27">
        <v>0.00034941604794151595</v>
      </c>
      <c r="D15" s="27">
        <v>0.3412461679895543</v>
      </c>
      <c r="E15" s="27">
        <v>0.02424243078252148</v>
      </c>
      <c r="F15" s="27">
        <v>0.023517301660620316</v>
      </c>
      <c r="G15" s="26" t="s">
        <v>43</v>
      </c>
      <c r="H15" s="27">
        <v>0.007907872453578307</v>
      </c>
      <c r="I15" s="27">
        <v>0.2434706711642325</v>
      </c>
      <c r="J15" s="30" t="s">
        <v>47</v>
      </c>
      <c r="K15" s="27">
        <v>0.0001417966812562892</v>
      </c>
      <c r="L15" s="27">
        <v>0.00825016408437581</v>
      </c>
      <c r="M15" s="27">
        <v>0.016720766534719267</v>
      </c>
      <c r="N15" s="30" t="s">
        <v>47</v>
      </c>
      <c r="O15" s="28">
        <v>0.8584619210882205</v>
      </c>
    </row>
    <row r="16" spans="1:15" s="1" customFormat="1" ht="14.25">
      <c r="A16" s="25" t="s">
        <v>16</v>
      </c>
      <c r="B16" s="27">
        <v>0.31189770218899343</v>
      </c>
      <c r="C16" s="27">
        <v>0.07053389924956012</v>
      </c>
      <c r="D16" s="27">
        <v>0.5665067763534283</v>
      </c>
      <c r="E16" s="27">
        <v>0.4333224563661116</v>
      </c>
      <c r="F16" s="27">
        <v>1.3730584202185732</v>
      </c>
      <c r="G16" s="27">
        <v>0.009223051037045014</v>
      </c>
      <c r="H16" s="26" t="s">
        <v>43</v>
      </c>
      <c r="I16" s="27">
        <v>0.6289278209241165</v>
      </c>
      <c r="J16" s="27">
        <v>0.9097081928566635</v>
      </c>
      <c r="K16" s="27">
        <v>0.02563829594170483</v>
      </c>
      <c r="L16" s="27">
        <v>0.6319054655288384</v>
      </c>
      <c r="M16" s="27">
        <v>0.03463804417130039</v>
      </c>
      <c r="N16" s="27">
        <v>0.02270395812810077</v>
      </c>
      <c r="O16" s="28">
        <v>5.018064082964435</v>
      </c>
    </row>
    <row r="17" spans="1:15" s="1" customFormat="1" ht="14.25">
      <c r="A17" s="25" t="s">
        <v>8</v>
      </c>
      <c r="B17" s="27">
        <v>0.6781785516803003</v>
      </c>
      <c r="C17" s="27">
        <v>0.02351613282505593</v>
      </c>
      <c r="D17" s="27">
        <v>2.7361772959679285</v>
      </c>
      <c r="E17" s="27">
        <v>0.919628711926956</v>
      </c>
      <c r="F17" s="27">
        <v>0.6212622716366277</v>
      </c>
      <c r="G17" s="27">
        <v>0.007820507499132384</v>
      </c>
      <c r="H17" s="27">
        <v>0.1052832713894433</v>
      </c>
      <c r="I17" s="26" t="s">
        <v>43</v>
      </c>
      <c r="J17" s="27">
        <v>0.013638341427119755</v>
      </c>
      <c r="K17" s="27">
        <v>0.10131423917056402</v>
      </c>
      <c r="L17" s="27">
        <v>0.6185255338541547</v>
      </c>
      <c r="M17" s="27">
        <v>0.20368465478064435</v>
      </c>
      <c r="N17" s="27">
        <v>0.04839077622948581</v>
      </c>
      <c r="O17" s="28">
        <v>6.077420288387412</v>
      </c>
    </row>
    <row r="18" spans="1:15" s="1" customFormat="1" ht="14.25">
      <c r="A18" s="61" t="s">
        <v>64</v>
      </c>
      <c r="B18" s="27">
        <v>0.07208597878394378</v>
      </c>
      <c r="C18" s="27">
        <v>0.01871359285910924</v>
      </c>
      <c r="D18" s="27">
        <v>0.24324150616833973</v>
      </c>
      <c r="E18" s="27">
        <v>0.14294586642630863</v>
      </c>
      <c r="F18" s="27">
        <v>2.3986780764669375</v>
      </c>
      <c r="G18" s="30" t="s">
        <v>47</v>
      </c>
      <c r="H18" s="27">
        <v>0.9486622233705299</v>
      </c>
      <c r="I18" s="27">
        <v>0.6647155838636966</v>
      </c>
      <c r="J18" s="26" t="s">
        <v>43</v>
      </c>
      <c r="K18" s="27">
        <v>0.005229062010871071</v>
      </c>
      <c r="L18" s="27">
        <v>0.3822338147723585</v>
      </c>
      <c r="M18" s="27">
        <v>0.005962886633892049</v>
      </c>
      <c r="N18" s="30" t="s">
        <v>47</v>
      </c>
      <c r="O18" s="28">
        <v>4.882468591355987</v>
      </c>
    </row>
    <row r="19" spans="1:15" s="1" customFormat="1" ht="14.25">
      <c r="A19" s="25" t="s">
        <v>9</v>
      </c>
      <c r="B19" s="27">
        <v>1.0298168544784843</v>
      </c>
      <c r="C19" s="27">
        <v>0.044620382199491264</v>
      </c>
      <c r="D19" s="27">
        <v>2.2099180783320445</v>
      </c>
      <c r="E19" s="27">
        <v>0.10420901880483306</v>
      </c>
      <c r="F19" s="27">
        <v>0.013257407712458806</v>
      </c>
      <c r="G19" s="27">
        <v>0.0032155390564600986</v>
      </c>
      <c r="H19" s="27">
        <v>0.003093929392004762</v>
      </c>
      <c r="I19" s="27">
        <v>0.12987828528686993</v>
      </c>
      <c r="J19" s="27">
        <v>0.057890538958785515</v>
      </c>
      <c r="K19" s="26" t="s">
        <v>43</v>
      </c>
      <c r="L19" s="27">
        <v>0.009331104113509448</v>
      </c>
      <c r="M19" s="27">
        <v>0.09160040038106153</v>
      </c>
      <c r="N19" s="27">
        <v>0.0004987967666467769</v>
      </c>
      <c r="O19" s="28">
        <v>3.6973303354826497</v>
      </c>
    </row>
    <row r="20" spans="1:15" s="1" customFormat="1" ht="14.25">
      <c r="A20" s="25" t="s">
        <v>10</v>
      </c>
      <c r="B20" s="27">
        <v>0.8236593930428705</v>
      </c>
      <c r="C20" s="27">
        <v>0.3959224031372422</v>
      </c>
      <c r="D20" s="27">
        <v>1.2809614052165819</v>
      </c>
      <c r="E20" s="27">
        <v>1.0196449958279996</v>
      </c>
      <c r="F20" s="27">
        <v>0.8165374848691408</v>
      </c>
      <c r="G20" s="27">
        <v>0.0009114536156151759</v>
      </c>
      <c r="H20" s="27">
        <v>1.1259228229496316</v>
      </c>
      <c r="I20" s="27">
        <v>1.2279809539917275</v>
      </c>
      <c r="J20" s="27">
        <v>0.01019357644913581</v>
      </c>
      <c r="K20" s="27">
        <v>0.0883505762828968</v>
      </c>
      <c r="L20" s="26" t="s">
        <v>43</v>
      </c>
      <c r="M20" s="27">
        <v>0.08827163659128555</v>
      </c>
      <c r="N20" s="27">
        <v>0.017659962870785563</v>
      </c>
      <c r="O20" s="28">
        <v>6.896016664844912</v>
      </c>
    </row>
    <row r="21" spans="1:15" s="1" customFormat="1" ht="14.25">
      <c r="A21" s="25" t="s">
        <v>11</v>
      </c>
      <c r="B21" s="27">
        <v>1.0578341846277766</v>
      </c>
      <c r="C21" s="27">
        <v>0.005935257930754822</v>
      </c>
      <c r="D21" s="27">
        <v>1.644305046470656</v>
      </c>
      <c r="E21" s="27">
        <v>0.11260070056712296</v>
      </c>
      <c r="F21" s="27">
        <v>0.013939610736031076</v>
      </c>
      <c r="G21" s="27">
        <v>0.0007205559025549751</v>
      </c>
      <c r="H21" s="27">
        <v>0.015504277755928062</v>
      </c>
      <c r="I21" s="27">
        <v>0.19303245421686735</v>
      </c>
      <c r="J21" s="27">
        <v>0.0013341945738590292</v>
      </c>
      <c r="K21" s="27">
        <v>0.11493158612709233</v>
      </c>
      <c r="L21" s="27">
        <v>0.02269553578023141</v>
      </c>
      <c r="M21" s="26" t="s">
        <v>43</v>
      </c>
      <c r="N21" s="27">
        <v>0.30334977694217247</v>
      </c>
      <c r="O21" s="28">
        <v>3.4861831816310476</v>
      </c>
    </row>
    <row r="22" spans="1:15" s="1" customFormat="1" ht="14.25">
      <c r="A22" s="25" t="s">
        <v>12</v>
      </c>
      <c r="B22" s="27">
        <v>1.4166865442087762</v>
      </c>
      <c r="C22" s="27">
        <v>0.07743236134403547</v>
      </c>
      <c r="D22" s="27">
        <v>3.1129739440168067</v>
      </c>
      <c r="E22" s="27">
        <v>0.31174571102561044</v>
      </c>
      <c r="F22" s="27">
        <v>1.33528461967527</v>
      </c>
      <c r="G22" s="30" t="s">
        <v>47</v>
      </c>
      <c r="H22" s="27">
        <v>0.3775088935281512</v>
      </c>
      <c r="I22" s="27">
        <v>1.042750462132318</v>
      </c>
      <c r="J22" s="30" t="s">
        <v>47</v>
      </c>
      <c r="K22" s="27">
        <v>0.02343752737663952</v>
      </c>
      <c r="L22" s="27">
        <v>0.3314741126083627</v>
      </c>
      <c r="M22" s="27">
        <v>0.27451209337195115</v>
      </c>
      <c r="N22" s="26" t="s">
        <v>43</v>
      </c>
      <c r="O22" s="28">
        <v>8.30380626928792</v>
      </c>
    </row>
    <row r="23" spans="1:15" s="1" customFormat="1" ht="6" customHeight="1">
      <c r="A23" s="25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</row>
    <row r="24" spans="1:15" s="1" customFormat="1" ht="14.25">
      <c r="A24" s="33" t="s">
        <v>29</v>
      </c>
      <c r="B24" s="28">
        <v>18.685546089726333</v>
      </c>
      <c r="C24" s="28">
        <v>5.2934721349443405</v>
      </c>
      <c r="D24" s="28">
        <v>28.10414480901501</v>
      </c>
      <c r="E24" s="28">
        <v>7.378669801312077</v>
      </c>
      <c r="F24" s="28">
        <v>8.677156065360592</v>
      </c>
      <c r="G24" s="28">
        <v>0.08960758517755821</v>
      </c>
      <c r="H24" s="28">
        <v>5.072337712205671</v>
      </c>
      <c r="I24" s="28">
        <v>13.531209165327684</v>
      </c>
      <c r="J24" s="28">
        <v>1.0575526152572279</v>
      </c>
      <c r="K24" s="28">
        <v>2.72548403751868</v>
      </c>
      <c r="L24" s="28">
        <v>5.48211128968372</v>
      </c>
      <c r="M24" s="28">
        <v>2.362640475341125</v>
      </c>
      <c r="N24" s="28">
        <v>1.540068219129991</v>
      </c>
      <c r="O24" s="34">
        <v>100</v>
      </c>
    </row>
    <row r="25" spans="1:15" ht="9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s="12" customFormat="1" ht="12.75">
      <c r="A26" s="35"/>
      <c r="B26" s="24" t="s">
        <v>73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36"/>
    </row>
    <row r="27" spans="1:15" ht="14.25" customHeight="1">
      <c r="A27" s="25" t="s">
        <v>1</v>
      </c>
      <c r="B27" s="26" t="s">
        <v>43</v>
      </c>
      <c r="C27" s="27">
        <v>1.2845425968681832</v>
      </c>
      <c r="D27" s="27">
        <v>11.719684692889357</v>
      </c>
      <c r="E27" s="27">
        <v>0.641055356049603</v>
      </c>
      <c r="F27" s="27">
        <v>0.26138574185049257</v>
      </c>
      <c r="G27" s="27">
        <v>0.006804381601562344</v>
      </c>
      <c r="H27" s="27">
        <v>0.12566485434310468</v>
      </c>
      <c r="I27" s="27">
        <v>1.2422593343390045</v>
      </c>
      <c r="J27" s="27">
        <v>0.0012834221155037164</v>
      </c>
      <c r="K27" s="27">
        <v>0.3702271426587687</v>
      </c>
      <c r="L27" s="27">
        <v>0.08905503136984269</v>
      </c>
      <c r="M27" s="27">
        <v>0.30700451434042075</v>
      </c>
      <c r="N27" s="27">
        <v>0.03106267751358551</v>
      </c>
      <c r="O27" s="28">
        <v>16.08002974593943</v>
      </c>
    </row>
    <row r="28" spans="1:15" ht="14.25" customHeight="1">
      <c r="A28" s="25" t="s">
        <v>2</v>
      </c>
      <c r="B28" s="27">
        <v>0.5621430275416733</v>
      </c>
      <c r="C28" s="26" t="s">
        <v>43</v>
      </c>
      <c r="D28" s="27">
        <v>0.9433111454547826</v>
      </c>
      <c r="E28" s="27">
        <v>0.32812357083781674</v>
      </c>
      <c r="F28" s="27">
        <v>0.09845703811563644</v>
      </c>
      <c r="G28" s="27">
        <v>0.0010769887745521194</v>
      </c>
      <c r="H28" s="27">
        <v>0.018339685879564537</v>
      </c>
      <c r="I28" s="27">
        <v>0.14426364082073542</v>
      </c>
      <c r="J28" s="27">
        <v>0.00236504587030204</v>
      </c>
      <c r="K28" s="27">
        <v>0.0461961400721113</v>
      </c>
      <c r="L28" s="27">
        <v>0.3575266599444569</v>
      </c>
      <c r="M28" s="27">
        <v>0.019954182999621123</v>
      </c>
      <c r="N28" s="27">
        <v>0.009386181588031518</v>
      </c>
      <c r="O28" s="28">
        <v>2.531143307899284</v>
      </c>
    </row>
    <row r="29" spans="1:15" ht="14.25" customHeight="1">
      <c r="A29" s="25" t="s">
        <v>3</v>
      </c>
      <c r="B29" s="27">
        <v>10.204447835530956</v>
      </c>
      <c r="C29" s="27">
        <v>2.431443558795551</v>
      </c>
      <c r="D29" s="26" t="s">
        <v>43</v>
      </c>
      <c r="E29" s="27">
        <v>2.650885413970801</v>
      </c>
      <c r="F29" s="27">
        <v>0.9190318657009903</v>
      </c>
      <c r="G29" s="27">
        <v>0.05816261900443313</v>
      </c>
      <c r="H29" s="27">
        <v>0.08146455859457696</v>
      </c>
      <c r="I29" s="27">
        <v>3.365347021907096</v>
      </c>
      <c r="J29" s="27">
        <v>0.006955085968510531</v>
      </c>
      <c r="K29" s="27">
        <v>1.1659064770611507</v>
      </c>
      <c r="L29" s="27">
        <v>1.0465327637924764</v>
      </c>
      <c r="M29" s="27">
        <v>1.046701852905246</v>
      </c>
      <c r="N29" s="27">
        <v>0.7107808067077321</v>
      </c>
      <c r="O29" s="28">
        <v>23.68765985993952</v>
      </c>
    </row>
    <row r="30" spans="1:15" ht="14.25" customHeight="1">
      <c r="A30" s="25" t="s">
        <v>4</v>
      </c>
      <c r="B30" s="27">
        <v>2.4897813752187967</v>
      </c>
      <c r="C30" s="27">
        <v>0.0945055404468022</v>
      </c>
      <c r="D30" s="27">
        <v>2.8878427193858185</v>
      </c>
      <c r="E30" s="26" t="s">
        <v>43</v>
      </c>
      <c r="F30" s="27">
        <v>0.9892759043238161</v>
      </c>
      <c r="G30" s="27">
        <v>0.0034722154691889822</v>
      </c>
      <c r="H30" s="27">
        <v>1.4970863599183881</v>
      </c>
      <c r="I30" s="27">
        <v>1.344116098777051</v>
      </c>
      <c r="J30" s="27">
        <v>0.015456415462360663</v>
      </c>
      <c r="K30" s="27">
        <v>0.3307543552665519</v>
      </c>
      <c r="L30" s="27">
        <v>1.0212283154042125</v>
      </c>
      <c r="M30" s="27">
        <v>0.09911133973790277</v>
      </c>
      <c r="N30" s="27">
        <v>0.08000061494336666</v>
      </c>
      <c r="O30" s="28">
        <v>10.852631254354254</v>
      </c>
    </row>
    <row r="31" spans="1:15" ht="14.25" customHeight="1">
      <c r="A31" s="29" t="s">
        <v>5</v>
      </c>
      <c r="B31" s="27">
        <v>1.0089074945897196</v>
      </c>
      <c r="C31" s="27">
        <v>0.3685358476422229</v>
      </c>
      <c r="D31" s="27">
        <v>1.5479039943998367</v>
      </c>
      <c r="E31" s="27">
        <v>0.5728688990356581</v>
      </c>
      <c r="F31" s="26" t="s">
        <v>43</v>
      </c>
      <c r="G31" s="27">
        <v>0.018749843137799798</v>
      </c>
      <c r="H31" s="27">
        <v>0.5381414406068765</v>
      </c>
      <c r="I31" s="27">
        <v>3.0774628562131796</v>
      </c>
      <c r="J31" s="27">
        <v>0.03534279514763424</v>
      </c>
      <c r="K31" s="27">
        <v>0.03604767595714824</v>
      </c>
      <c r="L31" s="27">
        <v>0.5151517546991491</v>
      </c>
      <c r="M31" s="27">
        <v>0.024910083723731265</v>
      </c>
      <c r="N31" s="27">
        <v>0.2738643733621421</v>
      </c>
      <c r="O31" s="28">
        <v>8.017887058515099</v>
      </c>
    </row>
    <row r="32" spans="1:15" ht="14.25" customHeight="1">
      <c r="A32" s="25" t="s">
        <v>7</v>
      </c>
      <c r="B32" s="27">
        <v>0.19458702441656542</v>
      </c>
      <c r="C32" s="27">
        <v>0.0008050730496866568</v>
      </c>
      <c r="D32" s="27">
        <v>0.3179485070722058</v>
      </c>
      <c r="E32" s="27">
        <v>0.01796967821961864</v>
      </c>
      <c r="F32" s="27">
        <v>0.02176274855099169</v>
      </c>
      <c r="G32" s="26" t="s">
        <v>43</v>
      </c>
      <c r="H32" s="27">
        <v>0.01969555230945304</v>
      </c>
      <c r="I32" s="27">
        <v>0.22430162783080776</v>
      </c>
      <c r="J32" s="30" t="s">
        <v>47</v>
      </c>
      <c r="K32" s="27">
        <v>0.000285938870220844</v>
      </c>
      <c r="L32" s="27">
        <v>0.011142730052828148</v>
      </c>
      <c r="M32" s="27">
        <v>0.011983278965143274</v>
      </c>
      <c r="N32" s="30" t="s">
        <v>47</v>
      </c>
      <c r="O32" s="28">
        <v>0.8204821593375213</v>
      </c>
    </row>
    <row r="33" spans="1:15" ht="14.25" customHeight="1">
      <c r="A33" s="25" t="s">
        <v>16</v>
      </c>
      <c r="B33" s="27">
        <v>0.2380808479395419</v>
      </c>
      <c r="C33" s="27">
        <v>0.07697675971087521</v>
      </c>
      <c r="D33" s="27">
        <v>0.51057390056627</v>
      </c>
      <c r="E33" s="27">
        <v>0.3572453221991775</v>
      </c>
      <c r="F33" s="27">
        <v>1.285528481622554</v>
      </c>
      <c r="G33" s="27">
        <v>0.005784417205866319</v>
      </c>
      <c r="H33" s="26" t="s">
        <v>43</v>
      </c>
      <c r="I33" s="27">
        <v>0.5675321369683654</v>
      </c>
      <c r="J33" s="27">
        <v>1.0641086430393658</v>
      </c>
      <c r="K33" s="27">
        <v>0.010716362472540842</v>
      </c>
      <c r="L33" s="27">
        <v>0.6218242852180318</v>
      </c>
      <c r="M33" s="27">
        <v>0.022875152960162976</v>
      </c>
      <c r="N33" s="27">
        <v>0.031219725289515318</v>
      </c>
      <c r="O33" s="28">
        <v>4.792466035192268</v>
      </c>
    </row>
    <row r="34" spans="1:15" ht="14.25" customHeight="1">
      <c r="A34" s="25" t="s">
        <v>8</v>
      </c>
      <c r="B34" s="27">
        <v>0.6989469739611709</v>
      </c>
      <c r="C34" s="27">
        <v>0.017296131903312237</v>
      </c>
      <c r="D34" s="27">
        <v>2.6038374361444827</v>
      </c>
      <c r="E34" s="27">
        <v>0.8446465118353967</v>
      </c>
      <c r="F34" s="27">
        <v>0.53442771744213</v>
      </c>
      <c r="G34" s="27">
        <v>0.008318749231748015</v>
      </c>
      <c r="H34" s="27">
        <v>0.07017295602731163</v>
      </c>
      <c r="I34" s="26" t="s">
        <v>43</v>
      </c>
      <c r="J34" s="27">
        <v>0.01046299879853913</v>
      </c>
      <c r="K34" s="27">
        <v>0.17820893816862846</v>
      </c>
      <c r="L34" s="27">
        <v>0.3295149041819144</v>
      </c>
      <c r="M34" s="27">
        <v>0.12977662872853268</v>
      </c>
      <c r="N34" s="27">
        <v>0.058644804266364536</v>
      </c>
      <c r="O34" s="28">
        <v>5.484254750689533</v>
      </c>
    </row>
    <row r="35" spans="1:15" ht="14.25" customHeight="1">
      <c r="A35" s="61" t="s">
        <v>64</v>
      </c>
      <c r="B35" s="27">
        <v>0.07284246577779693</v>
      </c>
      <c r="C35" s="27">
        <v>0.01669233882002596</v>
      </c>
      <c r="D35" s="27">
        <v>2.6626143748240736</v>
      </c>
      <c r="E35" s="27">
        <v>0.0871081822188026</v>
      </c>
      <c r="F35" s="27">
        <v>1.9497188155256238</v>
      </c>
      <c r="G35" s="30" t="s">
        <v>47</v>
      </c>
      <c r="H35" s="27">
        <v>0.378486126273397</v>
      </c>
      <c r="I35" s="27">
        <v>0.6300012308043913</v>
      </c>
      <c r="J35" s="26" t="s">
        <v>43</v>
      </c>
      <c r="K35" s="27">
        <v>0.002620924312008768</v>
      </c>
      <c r="L35" s="27">
        <v>0.3744008018896217</v>
      </c>
      <c r="M35" s="27">
        <v>0.00708211499695935</v>
      </c>
      <c r="N35" s="30" t="s">
        <v>47</v>
      </c>
      <c r="O35" s="28">
        <v>6.1815673754427</v>
      </c>
    </row>
    <row r="36" spans="1:15" ht="14.25" customHeight="1">
      <c r="A36" s="25" t="s">
        <v>9</v>
      </c>
      <c r="B36" s="27">
        <v>0.9385573366916361</v>
      </c>
      <c r="C36" s="27">
        <v>0.025008756990031987</v>
      </c>
      <c r="D36" s="27">
        <v>1.8658579394502741</v>
      </c>
      <c r="E36" s="27">
        <v>0.08802885839042487</v>
      </c>
      <c r="F36" s="27">
        <v>0.011315271482647658</v>
      </c>
      <c r="G36" s="27">
        <v>0.00041503088105747724</v>
      </c>
      <c r="H36" s="27">
        <v>0.002271052251097006</v>
      </c>
      <c r="I36" s="27">
        <v>0.0901043920425475</v>
      </c>
      <c r="J36" s="27">
        <v>0.00848509110753228</v>
      </c>
      <c r="K36" s="26" t="s">
        <v>43</v>
      </c>
      <c r="L36" s="27">
        <v>0.006922638467108736</v>
      </c>
      <c r="M36" s="27">
        <v>0.09288779864131821</v>
      </c>
      <c r="N36" s="27">
        <v>8.4299347721709E-05</v>
      </c>
      <c r="O36" s="28">
        <v>3.129938465743398</v>
      </c>
    </row>
    <row r="37" spans="1:15" ht="14.25" customHeight="1">
      <c r="A37" s="25" t="s">
        <v>10</v>
      </c>
      <c r="B37" s="27">
        <v>0.9378646098790503</v>
      </c>
      <c r="C37" s="27">
        <v>0.3637970792601586</v>
      </c>
      <c r="D37" s="27">
        <v>1.345424276180362</v>
      </c>
      <c r="E37" s="27">
        <v>0.9019255416276769</v>
      </c>
      <c r="F37" s="27">
        <v>0.8247023067026245</v>
      </c>
      <c r="G37" s="27">
        <v>0.0016191376385105453</v>
      </c>
      <c r="H37" s="27">
        <v>1.1486453271074484</v>
      </c>
      <c r="I37" s="27">
        <v>1.0801423598625963</v>
      </c>
      <c r="J37" s="27">
        <v>0.07300352288384712</v>
      </c>
      <c r="K37" s="27">
        <v>0.13216604589350242</v>
      </c>
      <c r="L37" s="26" t="s">
        <v>43</v>
      </c>
      <c r="M37" s="27">
        <v>0.07961848173391826</v>
      </c>
      <c r="N37" s="27">
        <v>0.058791507638797</v>
      </c>
      <c r="O37" s="28">
        <v>6.9477001964084915</v>
      </c>
    </row>
    <row r="38" spans="1:15" ht="14.25" customHeight="1">
      <c r="A38" s="25" t="s">
        <v>11</v>
      </c>
      <c r="B38" s="27">
        <v>1.1067721018542434</v>
      </c>
      <c r="C38" s="27">
        <v>0.005910462465014665</v>
      </c>
      <c r="D38" s="27">
        <v>1.1759834296704883</v>
      </c>
      <c r="E38" s="27">
        <v>0.10905792865554767</v>
      </c>
      <c r="F38" s="27">
        <v>0.011929113788375861</v>
      </c>
      <c r="G38" s="27">
        <v>0.0006083883750501799</v>
      </c>
      <c r="H38" s="27">
        <v>0.013575695491682202</v>
      </c>
      <c r="I38" s="27">
        <v>0.18259135868392332</v>
      </c>
      <c r="J38" s="27">
        <v>0.0013484669027478493</v>
      </c>
      <c r="K38" s="27">
        <v>0.09089953811368877</v>
      </c>
      <c r="L38" s="27">
        <v>0.018791744182251307</v>
      </c>
      <c r="M38" s="26" t="s">
        <v>43</v>
      </c>
      <c r="N38" s="27">
        <v>0.2963336304741437</v>
      </c>
      <c r="O38" s="28">
        <v>3.013801858657157</v>
      </c>
    </row>
    <row r="39" spans="1:15" ht="14.25" customHeight="1">
      <c r="A39" s="25" t="s">
        <v>12</v>
      </c>
      <c r="B39" s="27">
        <v>1.409959249628495</v>
      </c>
      <c r="C39" s="27">
        <v>0.08734782563323486</v>
      </c>
      <c r="D39" s="27">
        <v>2.9195022150916086</v>
      </c>
      <c r="E39" s="27">
        <v>0.3185095515967003</v>
      </c>
      <c r="F39" s="27">
        <v>1.3579607151896975</v>
      </c>
      <c r="G39" s="30" t="s">
        <v>47</v>
      </c>
      <c r="H39" s="27">
        <v>0.2852711429596211</v>
      </c>
      <c r="I39" s="27">
        <v>1.2971933326042688</v>
      </c>
      <c r="J39" s="30" t="s">
        <v>47</v>
      </c>
      <c r="K39" s="27">
        <v>0.03546768775224462</v>
      </c>
      <c r="L39" s="27">
        <v>0.481650896759597</v>
      </c>
      <c r="M39" s="27">
        <v>0.26757531466586615</v>
      </c>
      <c r="N39" s="26" t="s">
        <v>43</v>
      </c>
      <c r="O39" s="28">
        <v>8.460437931881332</v>
      </c>
    </row>
    <row r="40" spans="1:15" ht="4.5" customHeight="1">
      <c r="A40" s="25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</row>
    <row r="41" spans="1:15" ht="14.25" customHeight="1">
      <c r="A41" s="33" t="s">
        <v>6</v>
      </c>
      <c r="B41" s="28">
        <v>19.862890343029648</v>
      </c>
      <c r="C41" s="28">
        <v>4.7728619715851</v>
      </c>
      <c r="D41" s="28">
        <v>30.50048463112956</v>
      </c>
      <c r="E41" s="28">
        <v>6.917424814637225</v>
      </c>
      <c r="F41" s="28">
        <v>8.26549572029558</v>
      </c>
      <c r="G41" s="28">
        <v>0.10501177131976891</v>
      </c>
      <c r="H41" s="28">
        <v>4.178814751762522</v>
      </c>
      <c r="I41" s="28">
        <v>13.24531539085397</v>
      </c>
      <c r="J41" s="28">
        <v>1.2188114872963434</v>
      </c>
      <c r="K41" s="28">
        <v>2.399497226598565</v>
      </c>
      <c r="L41" s="28">
        <v>4.87374252596149</v>
      </c>
      <c r="M41" s="28">
        <v>2.109480744398823</v>
      </c>
      <c r="N41" s="28">
        <v>1.5501686211314</v>
      </c>
      <c r="O41" s="34">
        <v>100</v>
      </c>
    </row>
    <row r="42" spans="1:15" ht="9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s="12" customFormat="1" ht="12.75">
      <c r="A43" s="35"/>
      <c r="B43" s="24" t="s">
        <v>55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36"/>
    </row>
    <row r="44" spans="1:15" ht="14.25" customHeight="1">
      <c r="A44" s="25" t="s">
        <v>1</v>
      </c>
      <c r="B44" s="62" t="s">
        <v>43</v>
      </c>
      <c r="C44" s="63">
        <v>-1.297203533519022</v>
      </c>
      <c r="D44" s="63">
        <v>29.408246506938898</v>
      </c>
      <c r="E44" s="63">
        <v>0.7093762195559946</v>
      </c>
      <c r="F44" s="63">
        <v>1.2551373672435968</v>
      </c>
      <c r="G44" s="63">
        <v>-0.03412371296705442</v>
      </c>
      <c r="H44" s="63">
        <v>-0.1139345158130505</v>
      </c>
      <c r="I44" s="63">
        <v>3.4053700313517985</v>
      </c>
      <c r="J44" s="63">
        <v>0.008368198488222246</v>
      </c>
      <c r="K44" s="63">
        <v>0.07179700421420195</v>
      </c>
      <c r="L44" s="63">
        <v>-0.027551956788043907</v>
      </c>
      <c r="M44" s="63">
        <v>0.3816999031136485</v>
      </c>
      <c r="N44" s="63">
        <v>0.24210530581203205</v>
      </c>
      <c r="O44" s="64">
        <v>34.00928681763122</v>
      </c>
    </row>
    <row r="45" spans="1:15" ht="14.25" customHeight="1">
      <c r="A45" s="25" t="s">
        <v>2</v>
      </c>
      <c r="B45" s="63">
        <v>-0.17799699749752246</v>
      </c>
      <c r="C45" s="62" t="s">
        <v>43</v>
      </c>
      <c r="D45" s="63">
        <v>-0.38127539765250035</v>
      </c>
      <c r="E45" s="63">
        <v>0.34656737383026315</v>
      </c>
      <c r="F45" s="63">
        <v>0.020580993516770053</v>
      </c>
      <c r="G45" s="63">
        <v>-0.00793988754279494</v>
      </c>
      <c r="H45" s="63">
        <v>-0.030752949283968614</v>
      </c>
      <c r="I45" s="63">
        <v>-0.13770554155520787</v>
      </c>
      <c r="J45" s="63">
        <v>0.001828817509153451</v>
      </c>
      <c r="K45" s="63">
        <v>-0.13296920286154393</v>
      </c>
      <c r="L45" s="63">
        <v>-0.32155118103807745</v>
      </c>
      <c r="M45" s="63">
        <v>-0.07674740821239363</v>
      </c>
      <c r="N45" s="63">
        <v>0.05666428570371453</v>
      </c>
      <c r="O45" s="64">
        <v>-0.8412970950841081</v>
      </c>
    </row>
    <row r="46" spans="1:15" ht="14.25" customHeight="1">
      <c r="A46" s="25" t="s">
        <v>3</v>
      </c>
      <c r="B46" s="63">
        <v>13.955299050566023</v>
      </c>
      <c r="C46" s="63">
        <v>1.2641093629624287</v>
      </c>
      <c r="D46" s="62" t="s">
        <v>43</v>
      </c>
      <c r="E46" s="63">
        <v>2.2209552771577354</v>
      </c>
      <c r="F46" s="63">
        <v>-0.821711356738843</v>
      </c>
      <c r="G46" s="63">
        <v>0.20528780854261422</v>
      </c>
      <c r="H46" s="63">
        <v>-0.01594484458210375</v>
      </c>
      <c r="I46" s="63">
        <v>3.1133864389996964</v>
      </c>
      <c r="J46" s="63">
        <v>0.01243067889650601</v>
      </c>
      <c r="K46" s="63">
        <v>-0.8828806216431784</v>
      </c>
      <c r="L46" s="63">
        <v>0.49209582875003743</v>
      </c>
      <c r="M46" s="63">
        <v>-0.16541715810541596</v>
      </c>
      <c r="N46" s="63">
        <v>0.038238470596303475</v>
      </c>
      <c r="O46" s="64">
        <v>19.415848935401808</v>
      </c>
    </row>
    <row r="47" spans="1:15" ht="14.25" customHeight="1">
      <c r="A47" s="25" t="s">
        <v>4</v>
      </c>
      <c r="B47" s="63">
        <v>6.344366951870138</v>
      </c>
      <c r="C47" s="63">
        <v>0.13693940039156252</v>
      </c>
      <c r="D47" s="63">
        <v>-3.0783438429958987</v>
      </c>
      <c r="E47" s="62" t="s">
        <v>43</v>
      </c>
      <c r="F47" s="63">
        <v>3.4168920286314974</v>
      </c>
      <c r="G47" s="63">
        <v>0.002355979462895178</v>
      </c>
      <c r="H47" s="63">
        <v>0.6864732936843903</v>
      </c>
      <c r="I47" s="63">
        <v>0.19140889521156373</v>
      </c>
      <c r="J47" s="63">
        <v>-0.009123645959250972</v>
      </c>
      <c r="K47" s="63">
        <v>-0.7677736293216023</v>
      </c>
      <c r="L47" s="63">
        <v>1.0996577942915764</v>
      </c>
      <c r="M47" s="63">
        <v>0.1491760202335566</v>
      </c>
      <c r="N47" s="63">
        <v>0.3159726476229444</v>
      </c>
      <c r="O47" s="64">
        <v>8.488001893123371</v>
      </c>
    </row>
    <row r="48" spans="1:15" ht="14.25" customHeight="1">
      <c r="A48" s="29" t="s">
        <v>5</v>
      </c>
      <c r="B48" s="63">
        <v>4.132413876455478</v>
      </c>
      <c r="C48" s="63">
        <v>-0.027038986838825833</v>
      </c>
      <c r="D48" s="63">
        <v>0.8589742324080478</v>
      </c>
      <c r="E48" s="63">
        <v>-0.09269162337841681</v>
      </c>
      <c r="F48" s="62" t="s">
        <v>43</v>
      </c>
      <c r="G48" s="63">
        <v>0.09925718379339526</v>
      </c>
      <c r="H48" s="63">
        <v>-0.22214110263712455</v>
      </c>
      <c r="I48" s="63">
        <v>0.6504668739891147</v>
      </c>
      <c r="J48" s="63">
        <v>0.01881318894635412</v>
      </c>
      <c r="K48" s="63">
        <v>0.07524664640729967</v>
      </c>
      <c r="L48" s="63">
        <v>-2.0643046670678276</v>
      </c>
      <c r="M48" s="63">
        <v>-0.0761863559560349</v>
      </c>
      <c r="N48" s="63">
        <v>0.08804895796623967</v>
      </c>
      <c r="O48" s="64">
        <v>3.440858224087701</v>
      </c>
    </row>
    <row r="49" spans="1:15" ht="14.25" customHeight="1">
      <c r="A49" s="25" t="s">
        <v>7</v>
      </c>
      <c r="B49" s="63">
        <v>0.2115286948347432</v>
      </c>
      <c r="C49" s="63">
        <v>0.004720286851234938</v>
      </c>
      <c r="D49" s="63">
        <v>0.11776432638795142</v>
      </c>
      <c r="E49" s="63">
        <v>-0.035928686809151525</v>
      </c>
      <c r="F49" s="63">
        <v>0.006686824063805424</v>
      </c>
      <c r="G49" s="62" t="s">
        <v>43</v>
      </c>
      <c r="H49" s="63">
        <v>0.12098070031156113</v>
      </c>
      <c r="I49" s="63">
        <v>0.059592421708525585</v>
      </c>
      <c r="J49" s="65" t="s">
        <v>47</v>
      </c>
      <c r="K49" s="63">
        <v>0.0015244746228988146</v>
      </c>
      <c r="L49" s="63">
        <v>0.03599698261165923</v>
      </c>
      <c r="M49" s="63">
        <v>-0.02872338557864403</v>
      </c>
      <c r="N49" s="65" t="s">
        <v>47</v>
      </c>
      <c r="O49" s="64">
        <v>0.49414263900458427</v>
      </c>
    </row>
    <row r="50" spans="1:15" ht="14.25" customHeight="1">
      <c r="A50" s="25" t="s">
        <v>16</v>
      </c>
      <c r="B50" s="63">
        <v>-0.3961873964579833</v>
      </c>
      <c r="C50" s="63">
        <v>0.13233676976883454</v>
      </c>
      <c r="D50" s="63">
        <v>0.029972995930871518</v>
      </c>
      <c r="E50" s="63">
        <v>-0.2964442832098041</v>
      </c>
      <c r="F50" s="63">
        <v>0.5334311313628365</v>
      </c>
      <c r="G50" s="63">
        <v>-0.023761900710327633</v>
      </c>
      <c r="H50" s="62" t="s">
        <v>43</v>
      </c>
      <c r="I50" s="63">
        <v>0.03999228076419866</v>
      </c>
      <c r="J50" s="63">
        <v>2.39078807780135</v>
      </c>
      <c r="K50" s="63">
        <v>-0.11749972910621453</v>
      </c>
      <c r="L50" s="63">
        <v>0.5352021634518807</v>
      </c>
      <c r="M50" s="63">
        <v>-0.07819699964491285</v>
      </c>
      <c r="N50" s="63">
        <v>0.104391099795882</v>
      </c>
      <c r="O50" s="64">
        <v>2.8540242097466115</v>
      </c>
    </row>
    <row r="51" spans="1:15" ht="14.25" customHeight="1">
      <c r="A51" s="25" t="s">
        <v>8</v>
      </c>
      <c r="B51" s="63">
        <v>0.8773987770477559</v>
      </c>
      <c r="C51" s="63">
        <v>-0.03614896684681057</v>
      </c>
      <c r="D51" s="63">
        <v>1.4667127048416009</v>
      </c>
      <c r="E51" s="63">
        <v>0.2003650818462465</v>
      </c>
      <c r="F51" s="63">
        <v>-0.2116945713222284</v>
      </c>
      <c r="G51" s="63">
        <v>0.012599870558914915</v>
      </c>
      <c r="H51" s="63">
        <v>-0.2315109657736255</v>
      </c>
      <c r="I51" s="62" t="s">
        <v>43</v>
      </c>
      <c r="J51" s="63">
        <v>-0.016821000429935444</v>
      </c>
      <c r="K51" s="63">
        <v>0.8389234353234682</v>
      </c>
      <c r="L51" s="63">
        <v>-2.1537968890160077</v>
      </c>
      <c r="M51" s="63">
        <v>-0.5052750055844768</v>
      </c>
      <c r="N51" s="63">
        <v>0.1467521129167111</v>
      </c>
      <c r="O51" s="64">
        <v>0.3875045835616131</v>
      </c>
    </row>
    <row r="52" spans="1:15" ht="14.25" customHeight="1">
      <c r="A52" s="61" t="s">
        <v>64</v>
      </c>
      <c r="B52" s="63">
        <v>0.07934254875179286</v>
      </c>
      <c r="C52" s="63">
        <v>-0.0006752022908211518</v>
      </c>
      <c r="D52" s="63">
        <v>23.450974940279604</v>
      </c>
      <c r="E52" s="63">
        <v>-0.39267479273479916</v>
      </c>
      <c r="F52" s="63">
        <v>-1.9079449272418114</v>
      </c>
      <c r="G52" s="65" t="s">
        <v>47</v>
      </c>
      <c r="H52" s="63">
        <v>-4.520728230397978</v>
      </c>
      <c r="I52" s="63">
        <v>0.33171959859185296</v>
      </c>
      <c r="J52" s="62" t="s">
        <v>43</v>
      </c>
      <c r="K52" s="63">
        <v>-0.019789390191696673</v>
      </c>
      <c r="L52" s="63">
        <v>0.30709596507434134</v>
      </c>
      <c r="M52" s="63">
        <v>0.016699038071514332</v>
      </c>
      <c r="N52" s="65" t="s">
        <v>47</v>
      </c>
      <c r="O52" s="64">
        <v>17.344019547912</v>
      </c>
    </row>
    <row r="53" spans="1:15" ht="14.25" customHeight="1">
      <c r="A53" s="25" t="s">
        <v>9</v>
      </c>
      <c r="B53" s="63">
        <v>0.1544137326358054</v>
      </c>
      <c r="C53" s="63">
        <v>-0.14350331546093414</v>
      </c>
      <c r="D53" s="63">
        <v>-1.0904644678721793</v>
      </c>
      <c r="E53" s="63">
        <v>-0.05099849578856016</v>
      </c>
      <c r="F53" s="63">
        <v>-0.005372453148645449</v>
      </c>
      <c r="G53" s="63">
        <v>-0.023648218926783465</v>
      </c>
      <c r="H53" s="63">
        <v>-0.004799485295174757</v>
      </c>
      <c r="I53" s="63">
        <v>-0.25165112839292847</v>
      </c>
      <c r="J53" s="63">
        <v>-0.41602916096818127</v>
      </c>
      <c r="K53" s="62" t="s">
        <v>43</v>
      </c>
      <c r="L53" s="63">
        <v>-0.013772002245593823</v>
      </c>
      <c r="M53" s="63">
        <v>0.1039497145503059</v>
      </c>
      <c r="N53" s="63">
        <v>-0.0034772524534492514</v>
      </c>
      <c r="O53" s="64">
        <v>-1.7453525333663185</v>
      </c>
    </row>
    <row r="54" spans="1:15" ht="14.25" customHeight="1">
      <c r="A54" s="25" t="s">
        <v>10</v>
      </c>
      <c r="B54" s="63">
        <v>1.9191681769334632</v>
      </c>
      <c r="C54" s="63">
        <v>0.08776157241828969</v>
      </c>
      <c r="D54" s="63">
        <v>1.8993188089499555</v>
      </c>
      <c r="E54" s="63">
        <v>-0.1095739635497382</v>
      </c>
      <c r="F54" s="63">
        <v>0.8948581981016505</v>
      </c>
      <c r="G54" s="63">
        <v>0.007699883118034405</v>
      </c>
      <c r="H54" s="63">
        <v>1.3438874973005925</v>
      </c>
      <c r="I54" s="63">
        <v>-0.19015460017318134</v>
      </c>
      <c r="J54" s="63">
        <v>0.6126953705101357</v>
      </c>
      <c r="K54" s="63">
        <v>0.5086486428551364</v>
      </c>
      <c r="L54" s="62" t="s">
        <v>43</v>
      </c>
      <c r="M54" s="63">
        <v>0.005266609174636906</v>
      </c>
      <c r="N54" s="63">
        <v>0.41221259222204676</v>
      </c>
      <c r="O54" s="64">
        <v>7.391788787861022</v>
      </c>
    </row>
    <row r="55" spans="1:15" ht="14.25" customHeight="1">
      <c r="A55" s="25" t="s">
        <v>11</v>
      </c>
      <c r="B55" s="63">
        <v>1.5272691165171668</v>
      </c>
      <c r="C55" s="63">
        <v>0.005697408458799742</v>
      </c>
      <c r="D55" s="63">
        <v>-2.8480505490391907</v>
      </c>
      <c r="E55" s="63">
        <v>0.0786168086226872</v>
      </c>
      <c r="F55" s="63">
        <v>-0.005345997462593359</v>
      </c>
      <c r="G55" s="63">
        <v>-0.0003554064313290992</v>
      </c>
      <c r="H55" s="63">
        <v>-0.0029955672552468126</v>
      </c>
      <c r="I55" s="63">
        <v>0.09287668036821249</v>
      </c>
      <c r="J55" s="63">
        <v>0.0014711012940371983</v>
      </c>
      <c r="K55" s="63">
        <v>-0.11559483309357198</v>
      </c>
      <c r="L55" s="63">
        <v>-0.014751422463366717</v>
      </c>
      <c r="M55" s="62" t="s">
        <v>43</v>
      </c>
      <c r="N55" s="63">
        <v>0.23604768429071393</v>
      </c>
      <c r="O55" s="64">
        <v>-1.0451149761936813</v>
      </c>
    </row>
    <row r="56" spans="1:15" ht="14.25" customHeight="1">
      <c r="A56" s="25" t="s">
        <v>12</v>
      </c>
      <c r="B56" s="63">
        <v>1.3521552512548898</v>
      </c>
      <c r="C56" s="63">
        <v>0.1725460393886466</v>
      </c>
      <c r="D56" s="63">
        <v>1.257104445725123</v>
      </c>
      <c r="E56" s="63">
        <v>0.37662756987355994</v>
      </c>
      <c r="F56" s="63">
        <v>1.5528041210482388</v>
      </c>
      <c r="G56" s="65" t="s">
        <v>47</v>
      </c>
      <c r="H56" s="63">
        <v>-0.5072778855126008</v>
      </c>
      <c r="I56" s="63">
        <v>3.4834830952150924</v>
      </c>
      <c r="J56" s="65" t="s">
        <v>47</v>
      </c>
      <c r="K56" s="63">
        <v>0.138836339516654</v>
      </c>
      <c r="L56" s="63">
        <v>1.7720386571344868</v>
      </c>
      <c r="M56" s="63">
        <v>0.20797133266990675</v>
      </c>
      <c r="N56" s="62" t="s">
        <v>43</v>
      </c>
      <c r="O56" s="64">
        <v>9.806288966313998</v>
      </c>
    </row>
    <row r="57" spans="1:15" ht="4.5" customHeight="1">
      <c r="A57" s="25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</row>
    <row r="58" spans="1:15" ht="14.25" customHeight="1">
      <c r="A58" s="33" t="s">
        <v>6</v>
      </c>
      <c r="B58" s="64">
        <v>29.979171782911752</v>
      </c>
      <c r="C58" s="64">
        <v>0.29954083528338304</v>
      </c>
      <c r="D58" s="64">
        <v>51.090934703902285</v>
      </c>
      <c r="E58" s="64">
        <v>2.9541964854160168</v>
      </c>
      <c r="F58" s="64">
        <v>4.728321358054274</v>
      </c>
      <c r="G58" s="64">
        <v>0.23737159889756443</v>
      </c>
      <c r="H58" s="64">
        <v>-3.49874405525433</v>
      </c>
      <c r="I58" s="64">
        <v>10.788785046078738</v>
      </c>
      <c r="J58" s="64">
        <v>2.6044216260883912</v>
      </c>
      <c r="K58" s="64">
        <v>-0.4015308632781488</v>
      </c>
      <c r="L58" s="64">
        <v>-0.35364072730493556</v>
      </c>
      <c r="M58" s="64">
        <v>-0.06578369526830918</v>
      </c>
      <c r="N58" s="64">
        <v>1.6369559044731388</v>
      </c>
      <c r="O58" s="64">
        <v>99.99999999999983</v>
      </c>
    </row>
    <row r="59" spans="1:15" ht="9.75" customHeight="1" thickBot="1">
      <c r="A59" s="20"/>
      <c r="B59" s="20"/>
      <c r="C59" s="20"/>
      <c r="D59" s="20"/>
      <c r="E59" s="20"/>
      <c r="F59" s="20"/>
      <c r="G59" s="20"/>
      <c r="H59" s="20"/>
      <c r="I59" s="20"/>
      <c r="J59" s="41"/>
      <c r="K59" s="20"/>
      <c r="L59" s="20"/>
      <c r="M59" s="20"/>
      <c r="N59" s="20"/>
      <c r="O59" s="20"/>
    </row>
    <row r="60" spans="1:15" ht="2.25" customHeight="1">
      <c r="A60" s="35"/>
      <c r="B60" s="37"/>
      <c r="C60" s="37"/>
      <c r="D60" s="37"/>
      <c r="E60" s="37"/>
      <c r="F60" s="37"/>
      <c r="G60" s="37"/>
      <c r="H60" s="37"/>
      <c r="I60" s="37"/>
      <c r="J60" s="52"/>
      <c r="K60" s="37"/>
      <c r="L60" s="37"/>
      <c r="M60" s="37"/>
      <c r="N60" s="37"/>
      <c r="O60" s="17"/>
    </row>
    <row r="61" spans="1:15" s="7" customFormat="1" ht="12">
      <c r="A61" s="38" t="s">
        <v>42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8"/>
    </row>
    <row r="62" spans="1:15" s="7" customFormat="1" ht="12">
      <c r="A62" s="38" t="s">
        <v>70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8"/>
    </row>
  </sheetData>
  <sheetProtection/>
  <conditionalFormatting sqref="B10:N17 B19:N21 B22:F22 J22 N22">
    <cfRule type="expression" priority="14" dxfId="0" stopIfTrue="1">
      <formula>B10&gt;2</formula>
    </cfRule>
  </conditionalFormatting>
  <conditionalFormatting sqref="B27:N34 B36:N38 B39:F39 H39:I39 K39:N39">
    <cfRule type="expression" priority="13" dxfId="0" stopIfTrue="1">
      <formula>B27&gt;2</formula>
    </cfRule>
  </conditionalFormatting>
  <conditionalFormatting sqref="B44:N56">
    <cfRule type="expression" priority="1" dxfId="11" stopIfTrue="1">
      <formula>B44&lt;-100</formula>
    </cfRule>
    <cfRule type="expression" priority="11" dxfId="14" stopIfTrue="1">
      <formula>B44&lt;-5</formula>
    </cfRule>
    <cfRule type="expression" priority="12" dxfId="0" stopIfTrue="1">
      <formula>B44&gt;5</formula>
    </cfRule>
  </conditionalFormatting>
  <conditionalFormatting sqref="B18:I18 K18:N18">
    <cfRule type="expression" priority="10" dxfId="0" stopIfTrue="1">
      <formula>B18&gt;2</formula>
    </cfRule>
  </conditionalFormatting>
  <conditionalFormatting sqref="J18">
    <cfRule type="expression" priority="9" dxfId="0" stopIfTrue="1">
      <formula>J18&gt;2</formula>
    </cfRule>
  </conditionalFormatting>
  <conditionalFormatting sqref="B35:I35 K35:N35">
    <cfRule type="expression" priority="8" dxfId="0" stopIfTrue="1">
      <formula>B35&gt;2</formula>
    </cfRule>
  </conditionalFormatting>
  <conditionalFormatting sqref="J35">
    <cfRule type="expression" priority="7" dxfId="0" stopIfTrue="1">
      <formula>J35&gt;2</formula>
    </cfRule>
  </conditionalFormatting>
  <conditionalFormatting sqref="G22">
    <cfRule type="expression" priority="6" dxfId="0" stopIfTrue="1">
      <formula>G22&gt;2</formula>
    </cfRule>
  </conditionalFormatting>
  <conditionalFormatting sqref="G39">
    <cfRule type="expression" priority="5" dxfId="0" stopIfTrue="1">
      <formula>G39&gt;2</formula>
    </cfRule>
  </conditionalFormatting>
  <conditionalFormatting sqref="J39">
    <cfRule type="expression" priority="4" dxfId="0" stopIfTrue="1">
      <formula>J39&gt;2</formula>
    </cfRule>
  </conditionalFormatting>
  <conditionalFormatting sqref="H22:I22">
    <cfRule type="expression" priority="3" dxfId="0" stopIfTrue="1">
      <formula>H22&gt;2</formula>
    </cfRule>
  </conditionalFormatting>
  <conditionalFormatting sqref="K22:M22">
    <cfRule type="expression" priority="2" dxfId="0" stopIfTrue="1">
      <formula>K22&gt;2</formula>
    </cfRule>
  </conditionalFormatting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5" sqref="A75:IV99"/>
    </sheetView>
  </sheetViews>
  <sheetFormatPr defaultColWidth="11.421875" defaultRowHeight="12.75"/>
  <cols>
    <col min="1" max="1" width="13.57421875" style="0" customWidth="1"/>
    <col min="2" max="7" width="8.7109375" style="0" customWidth="1"/>
    <col min="8" max="8" width="9.57421875" style="0" customWidth="1"/>
    <col min="9" max="11" width="8.7109375" style="0" customWidth="1"/>
    <col min="12" max="12" width="8.8515625" style="0" customWidth="1"/>
  </cols>
  <sheetData>
    <row r="1" spans="1:12" ht="12.75">
      <c r="A1" s="18" t="s">
        <v>61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17"/>
    </row>
    <row r="2" spans="1:12" ht="12.75">
      <c r="A2" s="18" t="str">
        <f>+Exp!A2</f>
        <v>ARGENTINA, BOLIVIA, BRASIL, CHILE, COLOMBIA, ECUADOR, MÉXICO, PARAGUAY, PERÚ Y URUGUAY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2.75">
      <c r="A3" s="18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2.75">
      <c r="A4" s="19" t="str">
        <f>+Exp!A4</f>
        <v>Enero-diciembre 2013-2014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40"/>
    </row>
    <row r="5" spans="1:12" ht="12.75">
      <c r="A5" s="19" t="s">
        <v>36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17"/>
    </row>
    <row r="6" spans="1:12" ht="9" customHeight="1" thickBo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15" customHeight="1" thickBot="1">
      <c r="A7" s="69" t="s">
        <v>0</v>
      </c>
      <c r="B7" s="67" t="s">
        <v>30</v>
      </c>
      <c r="C7" s="67" t="s">
        <v>31</v>
      </c>
      <c r="D7" s="67" t="s">
        <v>32</v>
      </c>
      <c r="E7" s="68" t="s">
        <v>33</v>
      </c>
      <c r="F7" s="67" t="s">
        <v>40</v>
      </c>
      <c r="G7" s="67" t="s">
        <v>34</v>
      </c>
      <c r="H7" s="67" t="s">
        <v>35</v>
      </c>
      <c r="I7" s="67" t="s">
        <v>41</v>
      </c>
      <c r="J7" s="67" t="s">
        <v>37</v>
      </c>
      <c r="K7" s="67" t="s">
        <v>38</v>
      </c>
      <c r="L7" s="67" t="s">
        <v>18</v>
      </c>
    </row>
    <row r="8" spans="1:12" ht="9" customHeight="1">
      <c r="A8" s="42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15">
      <c r="A9" s="43"/>
      <c r="B9" s="43" t="str">
        <f>+Exp!B10</f>
        <v>Enero-diciembre 2014</v>
      </c>
      <c r="C9" s="43"/>
      <c r="D9" s="44"/>
      <c r="E9" s="44"/>
      <c r="F9" s="44"/>
      <c r="G9" s="44"/>
      <c r="H9" s="44"/>
      <c r="I9" s="44"/>
      <c r="J9" s="44"/>
      <c r="K9" s="44"/>
      <c r="L9" s="44"/>
    </row>
    <row r="10" spans="1:12" ht="9" customHeight="1">
      <c r="A10" s="45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4.25" customHeight="1">
      <c r="A11" s="18" t="s">
        <v>6</v>
      </c>
      <c r="B11" s="46">
        <f>+Exp!B25</f>
        <v>27722.392942450002</v>
      </c>
      <c r="C11" s="46">
        <f>+Exp!C25</f>
        <v>8082.07328688</v>
      </c>
      <c r="D11" s="46">
        <f>+Exp!D25</f>
        <v>41213.3774</v>
      </c>
      <c r="E11" s="46">
        <f>+Exp!E25</f>
        <v>11463.071999999998</v>
      </c>
      <c r="F11" s="46">
        <f>+Exp!F25</f>
        <v>12567.453</v>
      </c>
      <c r="G11" s="46">
        <f>+Exp!G25</f>
        <v>7338.661025000001</v>
      </c>
      <c r="H11" s="46">
        <f>+Exp!H25</f>
        <v>19149.542999999998</v>
      </c>
      <c r="I11" s="46">
        <f>+Exp!I25</f>
        <v>5024.231500999999</v>
      </c>
      <c r="J11" s="46">
        <f>+Exp!J25</f>
        <v>7887.47598271</v>
      </c>
      <c r="K11" s="46">
        <f>+Exp!K25</f>
        <v>3179.5244199999997</v>
      </c>
      <c r="L11" s="46">
        <f>SUM(B11:K11)</f>
        <v>143627.80455804</v>
      </c>
    </row>
    <row r="12" spans="1:12" ht="9" customHeight="1">
      <c r="A12" s="19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2" ht="14.25" customHeight="1">
      <c r="A13" s="18" t="s">
        <v>24</v>
      </c>
      <c r="B13" s="46">
        <f>SUM(B15:B26)</f>
        <v>44212.70717599</v>
      </c>
      <c r="C13" s="46">
        <f aca="true" t="shared" si="0" ref="C13:K13">SUM(C15:C26)</f>
        <v>4907.890815489999</v>
      </c>
      <c r="D13" s="46">
        <f t="shared" si="0"/>
        <v>183887.50740000003</v>
      </c>
      <c r="E13" s="46">
        <f t="shared" si="0"/>
        <v>63320.371</v>
      </c>
      <c r="F13" s="46">
        <f t="shared" si="0"/>
        <v>42138.37</v>
      </c>
      <c r="G13" s="46">
        <f t="shared" si="0"/>
        <v>18393.610769999996</v>
      </c>
      <c r="H13" s="46">
        <f t="shared" si="0"/>
        <v>378385.903</v>
      </c>
      <c r="I13" s="46">
        <f t="shared" si="0"/>
        <v>4631.302367000002</v>
      </c>
      <c r="J13" s="46">
        <f>SUM(J15:J26)</f>
        <v>30274.38033905998</v>
      </c>
      <c r="K13" s="46">
        <f t="shared" si="0"/>
        <v>5980.362983999999</v>
      </c>
      <c r="L13" s="46">
        <f>SUM(B13:K13)</f>
        <v>776132.40585154</v>
      </c>
    </row>
    <row r="14" spans="1:12" ht="6.75" customHeight="1">
      <c r="A14" s="5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1:18" ht="14.25">
      <c r="A15" s="19" t="s">
        <v>53</v>
      </c>
      <c r="B15" s="46">
        <v>558.13257866</v>
      </c>
      <c r="C15" s="46">
        <v>4.5040081</v>
      </c>
      <c r="D15" s="46">
        <v>4911.1278</v>
      </c>
      <c r="E15" s="46">
        <v>644.02</v>
      </c>
      <c r="F15" s="46">
        <v>3792.467</v>
      </c>
      <c r="G15" s="46">
        <v>320.85655800000006</v>
      </c>
      <c r="H15" s="46">
        <v>6182.787</v>
      </c>
      <c r="I15" s="46">
        <v>81.93926399999998</v>
      </c>
      <c r="J15" s="46">
        <v>569.8401843400001</v>
      </c>
      <c r="K15" s="46">
        <v>67.700239</v>
      </c>
      <c r="L15" s="46">
        <f>SUM(B15:K15)</f>
        <v>17133.374632100004</v>
      </c>
      <c r="M15" s="14"/>
      <c r="N15" s="10"/>
      <c r="O15" s="10"/>
      <c r="P15" s="10"/>
      <c r="Q15" s="10"/>
      <c r="R15" s="10"/>
    </row>
    <row r="16" spans="1:18" ht="6.75" customHeight="1">
      <c r="A16" s="5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14"/>
      <c r="N16" s="10"/>
      <c r="O16" s="10"/>
      <c r="P16" s="10"/>
      <c r="Q16" s="10"/>
      <c r="R16" s="10"/>
    </row>
    <row r="17" spans="1:18" ht="14.25">
      <c r="A17" s="19" t="s">
        <v>50</v>
      </c>
      <c r="B17" s="46">
        <v>1733.7098776699997</v>
      </c>
      <c r="C17" s="46">
        <v>200.33218195999999</v>
      </c>
      <c r="D17" s="46">
        <v>2315.561</v>
      </c>
      <c r="E17" s="46">
        <v>1278.257</v>
      </c>
      <c r="F17" s="46">
        <v>664.505</v>
      </c>
      <c r="G17" s="46">
        <v>118.691</v>
      </c>
      <c r="H17" s="46">
        <v>10670.103</v>
      </c>
      <c r="I17" s="46">
        <v>3.678035</v>
      </c>
      <c r="J17" s="46">
        <v>2509.1274062299995</v>
      </c>
      <c r="K17" s="46">
        <v>120.320886</v>
      </c>
      <c r="L17" s="46">
        <f>SUM(B17:K17)</f>
        <v>19614.285386860003</v>
      </c>
      <c r="M17" s="14"/>
      <c r="N17" s="10"/>
      <c r="O17" s="10"/>
      <c r="P17" s="10"/>
      <c r="Q17" s="10"/>
      <c r="R17" s="10"/>
    </row>
    <row r="18" spans="1:18" ht="14.25">
      <c r="A18" s="19" t="s">
        <v>13</v>
      </c>
      <c r="B18" s="46">
        <v>4112.87139883</v>
      </c>
      <c r="C18" s="46">
        <v>2044.36077853</v>
      </c>
      <c r="D18" s="46">
        <v>27144.924899999998</v>
      </c>
      <c r="E18" s="46">
        <v>9245.536</v>
      </c>
      <c r="F18" s="46">
        <v>14409.593</v>
      </c>
      <c r="G18" s="46">
        <v>11282.802823000002</v>
      </c>
      <c r="H18" s="46">
        <v>319228.615</v>
      </c>
      <c r="I18" s="46">
        <v>206.69913</v>
      </c>
      <c r="J18" s="46">
        <v>6168.217545890001</v>
      </c>
      <c r="K18" s="46">
        <v>422.02239199999997</v>
      </c>
      <c r="L18" s="46">
        <f>SUM(B18:K18)</f>
        <v>394265.64296825003</v>
      </c>
      <c r="M18" s="14"/>
      <c r="N18" s="10"/>
      <c r="O18" s="10"/>
      <c r="P18" s="10"/>
      <c r="Q18" s="10"/>
      <c r="R18" s="10"/>
    </row>
    <row r="19" spans="1:18" ht="6.75" customHeight="1">
      <c r="A19" s="5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14"/>
      <c r="N19" s="10"/>
      <c r="O19" s="10"/>
      <c r="P19" s="10"/>
      <c r="Q19" s="10"/>
      <c r="R19" s="10"/>
    </row>
    <row r="20" spans="1:18" ht="14.25">
      <c r="A20" s="19" t="s">
        <v>49</v>
      </c>
      <c r="B20" s="46">
        <v>10246.703622150002</v>
      </c>
      <c r="C20" s="46">
        <v>790.59709319</v>
      </c>
      <c r="D20" s="46">
        <v>42047.281</v>
      </c>
      <c r="E20" s="46">
        <v>11034.58</v>
      </c>
      <c r="F20" s="46">
        <v>9321.92</v>
      </c>
      <c r="G20" s="46">
        <v>2981.6633739999997</v>
      </c>
      <c r="H20" s="46">
        <v>20428.688</v>
      </c>
      <c r="I20" s="46">
        <v>1417.9747409999998</v>
      </c>
      <c r="J20" s="46">
        <v>6295.305176909999</v>
      </c>
      <c r="K20" s="46">
        <v>1015.4256109999998</v>
      </c>
      <c r="L20" s="46">
        <f>SUM(B20:K20)</f>
        <v>105580.13861825</v>
      </c>
      <c r="M20" s="14"/>
      <c r="N20" s="10"/>
      <c r="O20" s="10"/>
      <c r="P20" s="10"/>
      <c r="Q20" s="10"/>
      <c r="R20" s="10"/>
    </row>
    <row r="21" spans="1:18" ht="7.5" customHeight="1">
      <c r="A21" s="5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14"/>
      <c r="N21" s="10"/>
      <c r="O21" s="10"/>
      <c r="P21" s="10"/>
      <c r="Q21" s="10"/>
      <c r="R21" s="10"/>
    </row>
    <row r="22" spans="1:18" ht="14.25">
      <c r="A22" s="19" t="s">
        <v>14</v>
      </c>
      <c r="B22" s="46">
        <v>781.7198702400001</v>
      </c>
      <c r="C22" s="46">
        <v>433.1353526</v>
      </c>
      <c r="D22" s="46">
        <v>6718.6007</v>
      </c>
      <c r="E22" s="46">
        <v>7769.405</v>
      </c>
      <c r="F22" s="46">
        <v>420.904</v>
      </c>
      <c r="G22" s="46">
        <v>320.22326899999996</v>
      </c>
      <c r="H22" s="46">
        <v>2609.246</v>
      </c>
      <c r="I22" s="46">
        <v>105.217551</v>
      </c>
      <c r="J22" s="46">
        <v>1580.2462991199998</v>
      </c>
      <c r="K22" s="46">
        <v>12.995629000000001</v>
      </c>
      <c r="L22" s="46">
        <f>SUM(B22:K22)</f>
        <v>20751.69367096</v>
      </c>
      <c r="M22" s="14"/>
      <c r="N22" s="10"/>
      <c r="O22" s="10"/>
      <c r="P22" s="10"/>
      <c r="Q22" s="10"/>
      <c r="R22" s="10"/>
    </row>
    <row r="23" spans="1:18" ht="14.25">
      <c r="A23" s="19" t="s">
        <v>15</v>
      </c>
      <c r="B23" s="46">
        <v>4650.04242362</v>
      </c>
      <c r="C23" s="46">
        <v>522.48939905</v>
      </c>
      <c r="D23" s="46">
        <v>43938.9729</v>
      </c>
      <c r="E23" s="46">
        <v>18468.095</v>
      </c>
      <c r="F23" s="46">
        <v>5820.478</v>
      </c>
      <c r="G23" s="46">
        <v>528.50854</v>
      </c>
      <c r="H23" s="46">
        <v>7008.239</v>
      </c>
      <c r="I23" s="46">
        <v>188.04623599999996</v>
      </c>
      <c r="J23" s="46">
        <v>7123.3031186299995</v>
      </c>
      <c r="K23" s="46">
        <v>1284.5066840000002</v>
      </c>
      <c r="L23" s="46">
        <f>SUM(B23:K23)</f>
        <v>89532.68130129999</v>
      </c>
      <c r="M23" s="14"/>
      <c r="N23" s="10"/>
      <c r="O23" s="10"/>
      <c r="P23" s="10"/>
      <c r="Q23" s="10"/>
      <c r="R23" s="10"/>
    </row>
    <row r="24" spans="1:18" ht="12.75">
      <c r="A24" s="19" t="s">
        <v>27</v>
      </c>
      <c r="B24" s="46">
        <v>4478.534345659999</v>
      </c>
      <c r="C24" s="46">
        <v>648.99957905</v>
      </c>
      <c r="D24" s="46">
        <v>15225.836</v>
      </c>
      <c r="E24" s="46">
        <v>7062.949</v>
      </c>
      <c r="F24" s="46">
        <v>869.654</v>
      </c>
      <c r="G24" s="46">
        <v>273.158978</v>
      </c>
      <c r="H24" s="46">
        <v>3749.432</v>
      </c>
      <c r="I24" s="46">
        <v>321.24693</v>
      </c>
      <c r="J24" s="46">
        <v>1894.8535994100002</v>
      </c>
      <c r="K24" s="46">
        <v>144.352067</v>
      </c>
      <c r="L24" s="46">
        <f>SUM(B24:K24)</f>
        <v>34669.01649912</v>
      </c>
      <c r="M24" s="10"/>
      <c r="N24" s="10"/>
      <c r="O24" s="10"/>
      <c r="P24" s="10"/>
      <c r="Q24" s="10"/>
      <c r="R24" s="10"/>
    </row>
    <row r="25" spans="1:18" ht="7.5" customHeight="1">
      <c r="A25" s="5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10"/>
      <c r="N25" s="10"/>
      <c r="O25" s="10"/>
      <c r="P25" s="10"/>
      <c r="Q25" s="10"/>
      <c r="R25" s="10"/>
    </row>
    <row r="26" spans="1:18" ht="14.25" customHeight="1">
      <c r="A26" s="19" t="s">
        <v>22</v>
      </c>
      <c r="B26" s="46">
        <v>17650.993059160002</v>
      </c>
      <c r="C26" s="46">
        <v>263.4724230099991</v>
      </c>
      <c r="D26" s="46">
        <v>41585.20310000002</v>
      </c>
      <c r="E26" s="46">
        <v>7817.529</v>
      </c>
      <c r="F26" s="46">
        <v>6838.849</v>
      </c>
      <c r="G26" s="46">
        <v>2567.7062279999927</v>
      </c>
      <c r="H26" s="46">
        <v>8508.793</v>
      </c>
      <c r="I26" s="46">
        <v>2306.5004800000024</v>
      </c>
      <c r="J26" s="46">
        <v>4133.487008529976</v>
      </c>
      <c r="K26" s="46">
        <v>2913.039476</v>
      </c>
      <c r="L26" s="46">
        <f>SUM(B26:K26)</f>
        <v>94585.5727747</v>
      </c>
      <c r="M26" s="10"/>
      <c r="N26" s="10"/>
      <c r="O26" s="10"/>
      <c r="P26" s="10"/>
      <c r="Q26" s="10"/>
      <c r="R26" s="10"/>
    </row>
    <row r="27" spans="1:12" ht="9" customHeight="1">
      <c r="A27" s="5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4.25" customHeight="1">
      <c r="A28" s="56" t="s">
        <v>23</v>
      </c>
      <c r="B28" s="46">
        <f aca="true" t="shared" si="1" ref="B28:L28">+B11+B13</f>
        <v>71935.10011844</v>
      </c>
      <c r="C28" s="46">
        <f t="shared" si="1"/>
        <v>12989.964102369999</v>
      </c>
      <c r="D28" s="46">
        <f t="shared" si="1"/>
        <v>225100.88480000003</v>
      </c>
      <c r="E28" s="46">
        <f t="shared" si="1"/>
        <v>74783.443</v>
      </c>
      <c r="F28" s="46">
        <f t="shared" si="1"/>
        <v>54705.823000000004</v>
      </c>
      <c r="G28" s="46">
        <f t="shared" si="1"/>
        <v>25732.271794999997</v>
      </c>
      <c r="H28" s="46">
        <f t="shared" si="1"/>
        <v>397535.446</v>
      </c>
      <c r="I28" s="46">
        <f t="shared" si="1"/>
        <v>9655.533868000002</v>
      </c>
      <c r="J28" s="46">
        <f t="shared" si="1"/>
        <v>38161.85632176998</v>
      </c>
      <c r="K28" s="46">
        <f t="shared" si="1"/>
        <v>9159.887404</v>
      </c>
      <c r="L28" s="46">
        <f t="shared" si="1"/>
        <v>919760.21040958</v>
      </c>
    </row>
    <row r="29" spans="1:12" ht="9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40"/>
    </row>
    <row r="30" spans="1:12" ht="15">
      <c r="A30" s="43"/>
      <c r="B30" s="43" t="str">
        <f>+Exp!B27</f>
        <v>Enero-diciembre 2013</v>
      </c>
      <c r="C30" s="43"/>
      <c r="D30" s="44"/>
      <c r="E30" s="44"/>
      <c r="F30" s="44"/>
      <c r="G30" s="44"/>
      <c r="H30" s="44"/>
      <c r="I30" s="44"/>
      <c r="J30" s="44"/>
      <c r="K30" s="44"/>
      <c r="L30" s="57"/>
    </row>
    <row r="31" spans="1:12" ht="9" customHeight="1">
      <c r="A31" s="45"/>
      <c r="B31" s="17"/>
      <c r="C31" s="17"/>
      <c r="D31" s="44"/>
      <c r="E31" s="44"/>
      <c r="F31" s="44"/>
      <c r="G31" s="44"/>
      <c r="H31" s="44"/>
      <c r="I31" s="44"/>
      <c r="J31" s="44"/>
      <c r="K31" s="44"/>
      <c r="L31" s="40"/>
    </row>
    <row r="32" spans="1:12" ht="14.25" customHeight="1">
      <c r="A32" s="18" t="s">
        <v>6</v>
      </c>
      <c r="B32" s="46">
        <f>+Exp!B42</f>
        <v>33333.35848535001</v>
      </c>
      <c r="C32" s="46">
        <f>+Exp!C42</f>
        <v>8432.47705046</v>
      </c>
      <c r="D32" s="46">
        <f>+Exp!D42</f>
        <v>50258.486</v>
      </c>
      <c r="E32" s="46">
        <f>+Exp!E42</f>
        <v>11811.812999999998</v>
      </c>
      <c r="F32" s="46">
        <f>+Exp!F42</f>
        <v>13423.934000000001</v>
      </c>
      <c r="G32" s="46">
        <f>+Exp!G42</f>
        <v>6821.774344000002</v>
      </c>
      <c r="H32" s="46">
        <f>+Exp!H42</f>
        <v>21071.278000000002</v>
      </c>
      <c r="I32" s="46">
        <f>+Exp!I42</f>
        <v>4896.075029</v>
      </c>
      <c r="J32" s="46">
        <f>+Exp!J42</f>
        <v>7911.602564119999</v>
      </c>
      <c r="K32" s="46">
        <f>+Exp!K42</f>
        <v>3298.6727499999997</v>
      </c>
      <c r="L32" s="46">
        <f>SUM(B32:K32)</f>
        <v>161259.47122293</v>
      </c>
    </row>
    <row r="33" spans="1:12" ht="9" customHeight="1">
      <c r="A33" s="19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4.25" customHeight="1">
      <c r="A34" s="18" t="s">
        <v>24</v>
      </c>
      <c r="B34" s="46">
        <f>SUM(B36:B47)</f>
        <v>48326.64174804003</v>
      </c>
      <c r="C34" s="46">
        <f aca="true" t="shared" si="2" ref="C34:K34">SUM(C36:C47)</f>
        <v>3893.988860349996</v>
      </c>
      <c r="D34" s="46">
        <f t="shared" si="2"/>
        <v>191775.0887</v>
      </c>
      <c r="E34" s="46">
        <f t="shared" si="2"/>
        <v>64512.801999999996</v>
      </c>
      <c r="F34" s="46">
        <f t="shared" si="2"/>
        <v>44780.268000000004</v>
      </c>
      <c r="G34" s="46">
        <f t="shared" si="2"/>
        <v>18026.072561</v>
      </c>
      <c r="H34" s="46">
        <f t="shared" si="2"/>
        <v>358955.307</v>
      </c>
      <c r="I34" s="46">
        <f t="shared" si="2"/>
        <v>4536.265919</v>
      </c>
      <c r="J34" s="46">
        <f t="shared" si="2"/>
        <v>33960.13325238003</v>
      </c>
      <c r="K34" s="46">
        <f t="shared" si="2"/>
        <v>5768.213349999999</v>
      </c>
      <c r="L34" s="46">
        <f>SUM(B34:K34)</f>
        <v>774534.78139077</v>
      </c>
    </row>
    <row r="35" spans="1:12" ht="6.75" customHeight="1">
      <c r="A35" s="5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1:19" ht="14.25" customHeight="1">
      <c r="A36" s="19" t="s">
        <v>53</v>
      </c>
      <c r="B36" s="46">
        <v>764.9477634299999</v>
      </c>
      <c r="C36" s="46">
        <v>31.74051799</v>
      </c>
      <c r="D36" s="46">
        <v>3392.338</v>
      </c>
      <c r="E36" s="46">
        <v>604.876</v>
      </c>
      <c r="F36" s="46">
        <v>5042.909</v>
      </c>
      <c r="G36" s="46">
        <v>454.03485400000005</v>
      </c>
      <c r="H36" s="46">
        <v>6336.831</v>
      </c>
      <c r="I36" s="46">
        <v>137.796319</v>
      </c>
      <c r="J36" s="46">
        <v>433.0149811899999</v>
      </c>
      <c r="K36" s="46">
        <v>50.917086000000005</v>
      </c>
      <c r="L36" s="46">
        <f>SUM(B36:K36)</f>
        <v>17249.405521610002</v>
      </c>
      <c r="M36" s="2"/>
      <c r="N36" s="2"/>
      <c r="O36" s="2"/>
      <c r="P36" s="2"/>
      <c r="Q36" s="2"/>
      <c r="R36" s="2"/>
      <c r="S36" s="2"/>
    </row>
    <row r="37" spans="1:19" ht="6.75" customHeight="1">
      <c r="A37" s="5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2"/>
      <c r="N37" s="2"/>
      <c r="O37" s="2"/>
      <c r="P37" s="2"/>
      <c r="Q37" s="2"/>
      <c r="R37" s="2"/>
      <c r="S37" s="2"/>
    </row>
    <row r="38" spans="1:19" ht="14.25" customHeight="1">
      <c r="A38" s="19" t="s">
        <v>50</v>
      </c>
      <c r="B38" s="46">
        <v>1834.7818441499999</v>
      </c>
      <c r="C38" s="46">
        <v>165.78390105</v>
      </c>
      <c r="D38" s="46">
        <v>2701.746</v>
      </c>
      <c r="E38" s="46">
        <v>1396.272</v>
      </c>
      <c r="F38" s="46">
        <v>390.153</v>
      </c>
      <c r="G38" s="46">
        <v>118.101</v>
      </c>
      <c r="H38" s="46">
        <v>10452.654</v>
      </c>
      <c r="I38" s="46">
        <v>6.595732</v>
      </c>
      <c r="J38" s="46">
        <v>2727.5578793800005</v>
      </c>
      <c r="K38" s="46">
        <v>54.530502999999996</v>
      </c>
      <c r="L38" s="46">
        <f>SUM(B38:K38)</f>
        <v>19848.175859580006</v>
      </c>
      <c r="M38" s="2"/>
      <c r="N38" s="2"/>
      <c r="O38" s="2"/>
      <c r="P38" s="2"/>
      <c r="Q38" s="2"/>
      <c r="R38" s="2"/>
      <c r="S38" s="2"/>
    </row>
    <row r="39" spans="1:19" ht="14.25" customHeight="1">
      <c r="A39" s="19" t="s">
        <v>13</v>
      </c>
      <c r="B39" s="46">
        <v>4612.03459883</v>
      </c>
      <c r="C39" s="46">
        <v>1249.06827311</v>
      </c>
      <c r="D39" s="46">
        <v>24867.509</v>
      </c>
      <c r="E39" s="46">
        <v>10206.416</v>
      </c>
      <c r="F39" s="46">
        <v>18469.449</v>
      </c>
      <c r="G39" s="46">
        <v>11107.352369</v>
      </c>
      <c r="H39" s="46">
        <v>299867.45</v>
      </c>
      <c r="I39" s="46">
        <v>254.22240599999998</v>
      </c>
      <c r="J39" s="46">
        <v>7433.27409605</v>
      </c>
      <c r="K39" s="46">
        <v>355.762361</v>
      </c>
      <c r="L39" s="46">
        <f>SUM(B39:K39)</f>
        <v>378422.53810399</v>
      </c>
      <c r="M39" s="2"/>
      <c r="N39" s="2"/>
      <c r="O39" s="2"/>
      <c r="P39" s="2"/>
      <c r="Q39" s="2"/>
      <c r="R39" s="2"/>
      <c r="S39" s="2"/>
    </row>
    <row r="40" spans="1:19" ht="6.75" customHeight="1">
      <c r="A40" s="5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2"/>
      <c r="N40" s="2"/>
      <c r="O40" s="2"/>
      <c r="P40" s="2"/>
      <c r="Q40" s="2"/>
      <c r="R40" s="2"/>
      <c r="S40" s="2"/>
    </row>
    <row r="41" spans="1:19" ht="14.25" customHeight="1">
      <c r="A41" s="19" t="s">
        <v>49</v>
      </c>
      <c r="B41" s="46">
        <v>10589.50775364</v>
      </c>
      <c r="C41" s="46">
        <v>848.7771652</v>
      </c>
      <c r="D41" s="46">
        <v>47771.601</v>
      </c>
      <c r="E41" s="46">
        <v>11298.799</v>
      </c>
      <c r="F41" s="46">
        <v>9251.073</v>
      </c>
      <c r="G41" s="46">
        <v>3032.3187559999997</v>
      </c>
      <c r="H41" s="46">
        <v>19800.4</v>
      </c>
      <c r="I41" s="46">
        <v>1415.043359</v>
      </c>
      <c r="J41" s="46">
        <v>6865.814983899999</v>
      </c>
      <c r="K41" s="46">
        <v>1075.3166400000002</v>
      </c>
      <c r="L41" s="46">
        <f>SUM(B41:K41)</f>
        <v>111948.65165774</v>
      </c>
      <c r="M41" s="2"/>
      <c r="N41" s="2"/>
      <c r="O41" s="2"/>
      <c r="P41" s="2"/>
      <c r="Q41" s="2"/>
      <c r="R41" s="2"/>
      <c r="S41" s="2"/>
    </row>
    <row r="42" spans="1:19" ht="7.5" customHeight="1">
      <c r="A42" s="5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2"/>
      <c r="N42" s="2"/>
      <c r="O42" s="2"/>
      <c r="P42" s="2"/>
      <c r="Q42" s="2"/>
      <c r="R42" s="2"/>
      <c r="S42" s="2"/>
    </row>
    <row r="43" spans="1:19" ht="14.25" customHeight="1">
      <c r="A43" s="19" t="s">
        <v>14</v>
      </c>
      <c r="B43" s="46">
        <v>1462.5683979</v>
      </c>
      <c r="C43" s="46">
        <v>417.71055842000004</v>
      </c>
      <c r="D43" s="46">
        <v>7964.272</v>
      </c>
      <c r="E43" s="46">
        <v>7390.379</v>
      </c>
      <c r="F43" s="46">
        <v>387.855</v>
      </c>
      <c r="G43" s="46">
        <v>569.8834019999999</v>
      </c>
      <c r="H43" s="46">
        <v>2244.05</v>
      </c>
      <c r="I43" s="46">
        <v>84.414977</v>
      </c>
      <c r="J43" s="46">
        <v>2227.87413278</v>
      </c>
      <c r="K43" s="46">
        <v>11.556683000000001</v>
      </c>
      <c r="L43" s="46">
        <f>SUM(B43:K43)</f>
        <v>22760.564151099996</v>
      </c>
      <c r="M43" s="2"/>
      <c r="N43" s="2"/>
      <c r="O43" s="2"/>
      <c r="P43" s="2"/>
      <c r="Q43" s="2"/>
      <c r="R43" s="2"/>
      <c r="S43" s="2"/>
    </row>
    <row r="44" spans="1:19" ht="14.25" customHeight="1">
      <c r="A44" s="19" t="s">
        <v>15</v>
      </c>
      <c r="B44" s="46">
        <v>5762.37693629</v>
      </c>
      <c r="C44" s="46">
        <v>325.98190234</v>
      </c>
      <c r="D44" s="46">
        <v>49365.39</v>
      </c>
      <c r="E44" s="46">
        <v>19214.62</v>
      </c>
      <c r="F44" s="46">
        <v>5148.257</v>
      </c>
      <c r="G44" s="46">
        <v>687.51095</v>
      </c>
      <c r="H44" s="46">
        <v>7426.767</v>
      </c>
      <c r="I44" s="46">
        <v>170.919046</v>
      </c>
      <c r="J44" s="46">
        <v>7428.137742449999</v>
      </c>
      <c r="K44" s="46">
        <v>1353.4924139999998</v>
      </c>
      <c r="L44" s="46">
        <f>SUM(B44:K44)</f>
        <v>96883.45299107996</v>
      </c>
      <c r="M44" s="2"/>
      <c r="N44" s="2"/>
      <c r="O44" s="2"/>
      <c r="P44" s="2"/>
      <c r="Q44" s="2"/>
      <c r="R44" s="2"/>
      <c r="S44" s="2"/>
    </row>
    <row r="45" spans="1:19" ht="14.25" customHeight="1">
      <c r="A45" s="19" t="s">
        <v>27</v>
      </c>
      <c r="B45" s="46">
        <v>5588.318550300001</v>
      </c>
      <c r="C45" s="46">
        <v>484.47257400999996</v>
      </c>
      <c r="D45" s="46">
        <v>14837.582</v>
      </c>
      <c r="E45" s="46">
        <v>6884.174</v>
      </c>
      <c r="F45" s="46">
        <v>510.042</v>
      </c>
      <c r="G45" s="46">
        <v>126.292231</v>
      </c>
      <c r="H45" s="46">
        <v>3509.821</v>
      </c>
      <c r="I45" s="46">
        <v>268.904344</v>
      </c>
      <c r="J45" s="46">
        <v>2204.7099213000006</v>
      </c>
      <c r="K45" s="46">
        <v>119.28652699999999</v>
      </c>
      <c r="L45" s="46">
        <f>SUM(B45:K45)</f>
        <v>34533.603147609996</v>
      </c>
      <c r="M45" s="2"/>
      <c r="N45" s="2"/>
      <c r="O45" s="2"/>
      <c r="P45" s="2"/>
      <c r="Q45" s="2"/>
      <c r="R45" s="2"/>
      <c r="S45" s="2"/>
    </row>
    <row r="46" spans="1:19" ht="7.5" customHeight="1">
      <c r="A46" s="5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2"/>
      <c r="N46" s="2"/>
      <c r="O46" s="2"/>
      <c r="P46" s="2"/>
      <c r="Q46" s="2"/>
      <c r="R46" s="2"/>
      <c r="S46" s="2"/>
    </row>
    <row r="47" spans="1:19" ht="14.25" customHeight="1">
      <c r="A47" s="19" t="s">
        <v>22</v>
      </c>
      <c r="B47" s="46">
        <v>17712.10590350003</v>
      </c>
      <c r="C47" s="46">
        <v>370.45396822999606</v>
      </c>
      <c r="D47" s="46">
        <v>40874.65069999999</v>
      </c>
      <c r="E47" s="46">
        <v>7517.266</v>
      </c>
      <c r="F47" s="46">
        <v>5580.53</v>
      </c>
      <c r="G47" s="46">
        <v>1930.5789990000017</v>
      </c>
      <c r="H47" s="46">
        <v>9317.334</v>
      </c>
      <c r="I47" s="46">
        <v>2198.3697360000006</v>
      </c>
      <c r="J47" s="46">
        <v>4639.7495153300315</v>
      </c>
      <c r="K47" s="46">
        <v>2747.351135999999</v>
      </c>
      <c r="L47" s="46">
        <f>SUM(B47:K47)</f>
        <v>92888.38995806006</v>
      </c>
      <c r="M47" s="2"/>
      <c r="N47" s="2"/>
      <c r="O47" s="2"/>
      <c r="P47" s="2"/>
      <c r="Q47" s="2"/>
      <c r="R47" s="2"/>
      <c r="S47" s="2"/>
    </row>
    <row r="48" spans="1:12" ht="9" customHeight="1">
      <c r="A48" s="5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4.25" customHeight="1">
      <c r="A49" s="56" t="s">
        <v>23</v>
      </c>
      <c r="B49" s="46">
        <f aca="true" t="shared" si="3" ref="B49:L49">+B32+B34</f>
        <v>81660.00023339003</v>
      </c>
      <c r="C49" s="46">
        <f t="shared" si="3"/>
        <v>12326.465910809995</v>
      </c>
      <c r="D49" s="46">
        <f t="shared" si="3"/>
        <v>242033.5747</v>
      </c>
      <c r="E49" s="46">
        <f t="shared" si="3"/>
        <v>76324.61499999999</v>
      </c>
      <c r="F49" s="46">
        <f t="shared" si="3"/>
        <v>58204.202000000005</v>
      </c>
      <c r="G49" s="46">
        <f t="shared" si="3"/>
        <v>24847.846905000002</v>
      </c>
      <c r="H49" s="46">
        <f t="shared" si="3"/>
        <v>380026.58499999996</v>
      </c>
      <c r="I49" s="46">
        <f t="shared" si="3"/>
        <v>9432.340948000001</v>
      </c>
      <c r="J49" s="46">
        <f t="shared" si="3"/>
        <v>41871.73581650003</v>
      </c>
      <c r="K49" s="46">
        <f t="shared" si="3"/>
        <v>9066.8861</v>
      </c>
      <c r="L49" s="46">
        <f t="shared" si="3"/>
        <v>935794.2526137</v>
      </c>
    </row>
    <row r="50" spans="1:12" ht="9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ht="15">
      <c r="A51" s="43"/>
      <c r="B51" s="43" t="str">
        <f>+Exp!B44</f>
        <v>Crecimiento 2014/2013</v>
      </c>
      <c r="C51" s="43"/>
      <c r="D51" s="44"/>
      <c r="E51" s="44"/>
      <c r="F51" s="44"/>
      <c r="G51" s="44"/>
      <c r="H51" s="44"/>
      <c r="I51" s="44"/>
      <c r="J51" s="44"/>
      <c r="K51" s="44"/>
      <c r="L51" s="44"/>
    </row>
    <row r="52" spans="1:12" ht="9" customHeight="1">
      <c r="A52" s="45"/>
      <c r="B52" s="17"/>
      <c r="C52" s="17"/>
      <c r="D52" s="44"/>
      <c r="E52" s="44"/>
      <c r="F52" s="44"/>
      <c r="G52" s="44"/>
      <c r="H52" s="44"/>
      <c r="I52" s="44"/>
      <c r="J52" s="44"/>
      <c r="K52" s="44"/>
      <c r="L52" s="17"/>
    </row>
    <row r="53" spans="1:12" ht="14.25" customHeight="1">
      <c r="A53" s="18" t="s">
        <v>6</v>
      </c>
      <c r="B53" s="48">
        <f aca="true" t="shared" si="4" ref="B53:L53">+(B11/B32-1)*100</f>
        <v>-16.832883927270704</v>
      </c>
      <c r="C53" s="48">
        <f t="shared" si="4"/>
        <v>-4.1554072603243615</v>
      </c>
      <c r="D53" s="48">
        <f t="shared" si="4"/>
        <v>-17.997176834972706</v>
      </c>
      <c r="E53" s="48">
        <f t="shared" si="4"/>
        <v>-2.9524764741873266</v>
      </c>
      <c r="F53" s="48">
        <f t="shared" si="4"/>
        <v>-6.3802533594101485</v>
      </c>
      <c r="G53" s="48">
        <f t="shared" si="4"/>
        <v>7.577012298195118</v>
      </c>
      <c r="H53" s="48">
        <f t="shared" si="4"/>
        <v>-9.120163475608855</v>
      </c>
      <c r="I53" s="48">
        <f t="shared" si="4"/>
        <v>2.6175348874540205</v>
      </c>
      <c r="J53" s="48">
        <f t="shared" si="4"/>
        <v>-0.3049518882484836</v>
      </c>
      <c r="K53" s="48">
        <f t="shared" si="4"/>
        <v>-3.612008193295313</v>
      </c>
      <c r="L53" s="48">
        <f t="shared" si="4"/>
        <v>-10.933724717796856</v>
      </c>
    </row>
    <row r="54" spans="1:12" ht="9" customHeight="1">
      <c r="A54" s="19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1:12" ht="14.25" customHeight="1">
      <c r="A55" s="18" t="s">
        <v>24</v>
      </c>
      <c r="B55" s="48">
        <f aca="true" t="shared" si="5" ref="B55:L55">(B13/B34-1)*100</f>
        <v>-8.512767333386817</v>
      </c>
      <c r="C55" s="48">
        <f t="shared" si="5"/>
        <v>26.037618275283727</v>
      </c>
      <c r="D55" s="48">
        <f t="shared" si="5"/>
        <v>-4.1129332039255395</v>
      </c>
      <c r="E55" s="48">
        <f>(E13/E34-1)*100</f>
        <v>-1.8483633682505274</v>
      </c>
      <c r="F55" s="48">
        <f t="shared" si="5"/>
        <v>-5.899692248380473</v>
      </c>
      <c r="G55" s="48">
        <f t="shared" si="5"/>
        <v>2.0389256048773285</v>
      </c>
      <c r="H55" s="48">
        <f t="shared" si="5"/>
        <v>5.413096176900933</v>
      </c>
      <c r="I55" s="48">
        <f t="shared" si="5"/>
        <v>2.0950369686650205</v>
      </c>
      <c r="J55" s="48">
        <f t="shared" si="5"/>
        <v>-10.853175651369806</v>
      </c>
      <c r="K55" s="48">
        <f t="shared" si="5"/>
        <v>3.6779089317145353</v>
      </c>
      <c r="L55" s="48">
        <f t="shared" si="5"/>
        <v>0.20626891124260194</v>
      </c>
    </row>
    <row r="56" spans="1:12" ht="6.75" customHeight="1">
      <c r="A56" s="55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1:12" ht="14.25" customHeight="1">
      <c r="A57" s="19" t="s">
        <v>53</v>
      </c>
      <c r="B57" s="48">
        <f aca="true" t="shared" si="6" ref="B57:L57">(B15/B36-1)*100</f>
        <v>-27.03651081253543</v>
      </c>
      <c r="C57" s="48">
        <f t="shared" si="6"/>
        <v>-85.80990990311183</v>
      </c>
      <c r="D57" s="48">
        <f t="shared" si="6"/>
        <v>44.77118140939964</v>
      </c>
      <c r="E57" s="48">
        <f aca="true" t="shared" si="7" ref="E57:J57">(E15/E36-1)*100</f>
        <v>6.471409016062801</v>
      </c>
      <c r="F57" s="48">
        <f t="shared" si="7"/>
        <v>-24.796045298457692</v>
      </c>
      <c r="G57" s="48">
        <f t="shared" si="7"/>
        <v>-29.33217457354055</v>
      </c>
      <c r="H57" s="48">
        <f t="shared" si="7"/>
        <v>-2.430931170485684</v>
      </c>
      <c r="I57" s="48">
        <f t="shared" si="7"/>
        <v>-40.53595582622206</v>
      </c>
      <c r="J57" s="48">
        <f t="shared" si="7"/>
        <v>31.59826082090298</v>
      </c>
      <c r="K57" s="48">
        <f t="shared" si="6"/>
        <v>32.96173115641376</v>
      </c>
      <c r="L57" s="48">
        <f t="shared" si="6"/>
        <v>-0.672666019502155</v>
      </c>
    </row>
    <row r="58" spans="1:12" ht="6.75" customHeight="1">
      <c r="A58" s="55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1:12" ht="14.25" customHeight="1">
      <c r="A59" s="19" t="s">
        <v>50</v>
      </c>
      <c r="B59" s="48">
        <f aca="true" t="shared" si="8" ref="B59:L59">+(B17/B38-1)*100</f>
        <v>-5.508663975625061</v>
      </c>
      <c r="C59" s="48">
        <f t="shared" si="8"/>
        <v>20.839346095240163</v>
      </c>
      <c r="D59" s="48">
        <f t="shared" si="8"/>
        <v>-14.293904756405674</v>
      </c>
      <c r="E59" s="48">
        <f>+(E17/E38-1)*100</f>
        <v>-8.452149724408986</v>
      </c>
      <c r="F59" s="48">
        <f t="shared" si="8"/>
        <v>70.319079950686</v>
      </c>
      <c r="G59" s="48">
        <f t="shared" si="8"/>
        <v>0.4995723998949986</v>
      </c>
      <c r="H59" s="48">
        <f t="shared" si="8"/>
        <v>2.080323332236955</v>
      </c>
      <c r="I59" s="48">
        <f t="shared" si="8"/>
        <v>-44.23613633786212</v>
      </c>
      <c r="J59" s="48">
        <f t="shared" si="8"/>
        <v>-8.008280036926374</v>
      </c>
      <c r="K59" s="48">
        <f t="shared" si="8"/>
        <v>120.64877340302549</v>
      </c>
      <c r="L59" s="48">
        <f t="shared" si="8"/>
        <v>-1.1783978254460648</v>
      </c>
    </row>
    <row r="60" spans="1:12" ht="14.25" customHeight="1">
      <c r="A60" s="19" t="s">
        <v>13</v>
      </c>
      <c r="B60" s="48">
        <f aca="true" t="shared" si="9" ref="B60:L60">+(B18/B39-1)*100</f>
        <v>-10.823058442073041</v>
      </c>
      <c r="C60" s="48">
        <f t="shared" si="9"/>
        <v>63.67085951513574</v>
      </c>
      <c r="D60" s="48">
        <f t="shared" si="9"/>
        <v>9.158198756457669</v>
      </c>
      <c r="E60" s="48">
        <f>+(E18/E39-1)*100</f>
        <v>-9.41447027046516</v>
      </c>
      <c r="F60" s="48">
        <f t="shared" si="9"/>
        <v>-21.98146788244738</v>
      </c>
      <c r="G60" s="48">
        <f t="shared" si="9"/>
        <v>1.5795884399028681</v>
      </c>
      <c r="H60" s="48">
        <f t="shared" si="9"/>
        <v>6.456574396454151</v>
      </c>
      <c r="I60" s="48">
        <f t="shared" si="9"/>
        <v>-18.693582815041086</v>
      </c>
      <c r="J60" s="48">
        <f t="shared" si="9"/>
        <v>-17.018833609704267</v>
      </c>
      <c r="K60" s="48">
        <f t="shared" si="9"/>
        <v>18.62480078380184</v>
      </c>
      <c r="L60" s="48">
        <f t="shared" si="9"/>
        <v>4.186617674422544</v>
      </c>
    </row>
    <row r="61" spans="1:12" ht="6.75" customHeight="1">
      <c r="A61" s="55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</row>
    <row r="62" spans="1:12" ht="14.25" customHeight="1">
      <c r="A62" s="19" t="s">
        <v>49</v>
      </c>
      <c r="B62" s="48">
        <f aca="true" t="shared" si="10" ref="B62:L62">+(B20/B41-1)*100</f>
        <v>-3.2372055383987464</v>
      </c>
      <c r="C62" s="48">
        <f t="shared" si="10"/>
        <v>-6.854575546491148</v>
      </c>
      <c r="D62" s="48">
        <f t="shared" si="10"/>
        <v>-11.982684021831291</v>
      </c>
      <c r="E62" s="48">
        <f>+(E20/E41-1)*100</f>
        <v>-2.338469778956165</v>
      </c>
      <c r="F62" s="48">
        <f t="shared" si="10"/>
        <v>0.7658246778508904</v>
      </c>
      <c r="G62" s="48">
        <f t="shared" si="10"/>
        <v>-1.6705163960671676</v>
      </c>
      <c r="H62" s="48">
        <f t="shared" si="10"/>
        <v>3.173107613987569</v>
      </c>
      <c r="I62" s="48">
        <f t="shared" si="10"/>
        <v>0.20715845782077746</v>
      </c>
      <c r="J62" s="48">
        <f t="shared" si="10"/>
        <v>-8.309425877740917</v>
      </c>
      <c r="K62" s="48">
        <f t="shared" si="10"/>
        <v>-5.569617987126141</v>
      </c>
      <c r="L62" s="48">
        <f t="shared" si="10"/>
        <v>-5.688780476749667</v>
      </c>
    </row>
    <row r="63" spans="1:12" ht="7.5" customHeight="1">
      <c r="A63" s="55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1:12" ht="14.25" customHeight="1">
      <c r="A64" s="19" t="s">
        <v>14</v>
      </c>
      <c r="B64" s="48">
        <f>+(B22/B43-1)*100</f>
        <v>-46.55156836682529</v>
      </c>
      <c r="C64" s="48">
        <f aca="true" t="shared" si="11" ref="C64:K64">+(C22/C43-1)*100</f>
        <v>3.692699135579569</v>
      </c>
      <c r="D64" s="48">
        <f t="shared" si="11"/>
        <v>-15.64074280737775</v>
      </c>
      <c r="E64" s="48">
        <f>+(E22/E43-1)*100</f>
        <v>5.128640899201509</v>
      </c>
      <c r="F64" s="48">
        <f t="shared" si="11"/>
        <v>8.52096788748371</v>
      </c>
      <c r="G64" s="48">
        <f t="shared" si="11"/>
        <v>-43.80898480703602</v>
      </c>
      <c r="H64" s="48">
        <f t="shared" si="11"/>
        <v>16.273968940085993</v>
      </c>
      <c r="I64" s="48">
        <f t="shared" si="11"/>
        <v>24.643226521284255</v>
      </c>
      <c r="J64" s="48">
        <f t="shared" si="11"/>
        <v>-29.06931877932768</v>
      </c>
      <c r="K64" s="48">
        <f t="shared" si="11"/>
        <v>12.451202477389046</v>
      </c>
      <c r="L64" s="48">
        <f>+(L22/L43-1)*100</f>
        <v>-8.82610143933057</v>
      </c>
    </row>
    <row r="65" spans="1:12" ht="14.25" customHeight="1">
      <c r="A65" s="19" t="s">
        <v>15</v>
      </c>
      <c r="B65" s="48">
        <f>+(B23/B44-1)*100</f>
        <v>-19.303397278036392</v>
      </c>
      <c r="C65" s="48">
        <f aca="true" t="shared" si="12" ref="C65:K65">+(C23/C44-1)*100</f>
        <v>60.281719721066665</v>
      </c>
      <c r="D65" s="48">
        <f t="shared" si="12"/>
        <v>-10.992351321442007</v>
      </c>
      <c r="E65" s="48">
        <f>+(E23/E44-1)*100</f>
        <v>-3.8851926293624217</v>
      </c>
      <c r="F65" s="48">
        <f t="shared" si="12"/>
        <v>13.05725413474892</v>
      </c>
      <c r="G65" s="48">
        <f t="shared" si="12"/>
        <v>-23.127254918630747</v>
      </c>
      <c r="H65" s="48">
        <f t="shared" si="12"/>
        <v>-5.6353996294753905</v>
      </c>
      <c r="I65" s="48">
        <f t="shared" si="12"/>
        <v>10.02064451026714</v>
      </c>
      <c r="J65" s="48">
        <f t="shared" si="12"/>
        <v>-4.103782595171113</v>
      </c>
      <c r="K65" s="48">
        <f t="shared" si="12"/>
        <v>-5.096868610894156</v>
      </c>
      <c r="L65" s="48">
        <f>+(L23/L44-1)*100</f>
        <v>-7.5872313205607504</v>
      </c>
    </row>
    <row r="66" spans="1:12" ht="14.25" customHeight="1">
      <c r="A66" s="19" t="s">
        <v>27</v>
      </c>
      <c r="B66" s="48">
        <f>+(B24/B45-1)*100</f>
        <v>-19.8590004247418</v>
      </c>
      <c r="C66" s="48">
        <f aca="true" t="shared" si="13" ref="C66:K66">+(C24/C45-1)*100</f>
        <v>33.9600245434335</v>
      </c>
      <c r="D66" s="48">
        <f t="shared" si="13"/>
        <v>2.6166932051327363</v>
      </c>
      <c r="E66" s="48">
        <f>+(E24/E45-1)*100</f>
        <v>2.5968983352251174</v>
      </c>
      <c r="F66" s="48">
        <f t="shared" si="13"/>
        <v>70.50635045741332</v>
      </c>
      <c r="G66" s="48">
        <f t="shared" si="13"/>
        <v>116.29119688288662</v>
      </c>
      <c r="H66" s="48">
        <f t="shared" si="13"/>
        <v>6.826872367565184</v>
      </c>
      <c r="I66" s="48">
        <f t="shared" si="13"/>
        <v>19.465132180981072</v>
      </c>
      <c r="J66" s="48">
        <f t="shared" si="13"/>
        <v>-14.054289813659226</v>
      </c>
      <c r="K66" s="48">
        <f t="shared" si="13"/>
        <v>21.012884380479967</v>
      </c>
      <c r="L66" s="48">
        <f>+(L24/L45-1)*100</f>
        <v>0.39212054106023686</v>
      </c>
    </row>
    <row r="67" spans="1:12" ht="7.5" customHeight="1">
      <c r="A67" s="55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</row>
    <row r="68" spans="1:12" ht="14.25" customHeight="1">
      <c r="A68" s="19" t="s">
        <v>22</v>
      </c>
      <c r="B68" s="48">
        <f aca="true" t="shared" si="14" ref="B68:L68">+(B26/B47-1)*100</f>
        <v>-0.3450343210061213</v>
      </c>
      <c r="C68" s="48">
        <f t="shared" si="14"/>
        <v>-28.878498921511774</v>
      </c>
      <c r="D68" s="48">
        <f t="shared" si="14"/>
        <v>1.738369350762503</v>
      </c>
      <c r="E68" s="48">
        <f>+(E26/E47-1)*100</f>
        <v>3.994311229641223</v>
      </c>
      <c r="F68" s="48">
        <f t="shared" si="14"/>
        <v>22.548378021442407</v>
      </c>
      <c r="G68" s="48">
        <f t="shared" si="14"/>
        <v>33.00187297852144</v>
      </c>
      <c r="H68" s="48">
        <f t="shared" si="14"/>
        <v>-8.677814920018978</v>
      </c>
      <c r="I68" s="48">
        <f t="shared" si="14"/>
        <v>4.91867870218905</v>
      </c>
      <c r="J68" s="48">
        <f t="shared" si="14"/>
        <v>-10.91141892740829</v>
      </c>
      <c r="K68" s="48">
        <f t="shared" si="14"/>
        <v>6.030839590502235</v>
      </c>
      <c r="L68" s="48">
        <f t="shared" si="14"/>
        <v>1.8271205017185155</v>
      </c>
    </row>
    <row r="69" spans="1:12" ht="7.5" customHeight="1">
      <c r="A69" s="55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</row>
    <row r="70" spans="1:12" ht="14.25" customHeight="1">
      <c r="A70" s="56" t="s">
        <v>23</v>
      </c>
      <c r="B70" s="48">
        <f aca="true" t="shared" si="15" ref="B70:L70">+(B28/B49-1)*100</f>
        <v>-11.909013087381325</v>
      </c>
      <c r="C70" s="48">
        <f t="shared" si="15"/>
        <v>5.382712258005218</v>
      </c>
      <c r="D70" s="48">
        <f t="shared" si="15"/>
        <v>-6.996008682261534</v>
      </c>
      <c r="E70" s="48">
        <f t="shared" si="15"/>
        <v>-2.0192332447402372</v>
      </c>
      <c r="F70" s="48">
        <f t="shared" si="15"/>
        <v>-6.010526525215488</v>
      </c>
      <c r="G70" s="48">
        <f t="shared" si="15"/>
        <v>3.559362279481948</v>
      </c>
      <c r="H70" s="48">
        <f t="shared" si="15"/>
        <v>4.607272672778939</v>
      </c>
      <c r="I70" s="48">
        <f t="shared" si="15"/>
        <v>2.366251614847803</v>
      </c>
      <c r="J70" s="48">
        <f t="shared" si="15"/>
        <v>-8.860104369659627</v>
      </c>
      <c r="K70" s="48">
        <f t="shared" si="15"/>
        <v>1.025724851666543</v>
      </c>
      <c r="L70" s="48">
        <f t="shared" si="15"/>
        <v>-1.7134153324127044</v>
      </c>
    </row>
    <row r="71" spans="1:12" ht="9" customHeight="1" thickBot="1">
      <c r="A71" s="41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</row>
    <row r="72" spans="1:12" ht="2.25" customHeight="1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</row>
    <row r="73" spans="1:12" s="7" customFormat="1" ht="12">
      <c r="A73" s="38" t="s">
        <v>48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2:12" s="7" customFormat="1" ht="12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6:8" ht="12.75">
      <c r="F75" s="15"/>
      <c r="H75" s="15"/>
    </row>
  </sheetData>
  <sheetProtection/>
  <printOptions/>
  <pageMargins left="0.5905511811023623" right="0.5905511811023623" top="0.7874015748031497" bottom="0.7874015748031497" header="0" footer="0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zoomScalePageLayoutView="0" workbookViewId="0" topLeftCell="A1">
      <pane xSplit="1" ySplit="7" topLeftCell="B8" activePane="bottomRight" state="frozen"/>
      <selection pane="topLeft" activeCell="L84" sqref="L84"/>
      <selection pane="topRight" activeCell="L84" sqref="L84"/>
      <selection pane="bottomLeft" activeCell="L84" sqref="L84"/>
      <selection pane="bottomRight" activeCell="Q13" sqref="Q13"/>
    </sheetView>
  </sheetViews>
  <sheetFormatPr defaultColWidth="11.421875" defaultRowHeight="12.75"/>
  <cols>
    <col min="1" max="1" width="13.57421875" style="0" customWidth="1"/>
    <col min="2" max="7" width="8.57421875" style="0" customWidth="1"/>
    <col min="8" max="8" width="10.140625" style="0" customWidth="1"/>
    <col min="9" max="11" width="8.57421875" style="0" customWidth="1"/>
    <col min="12" max="12" width="8.8515625" style="0" customWidth="1"/>
  </cols>
  <sheetData>
    <row r="1" spans="1:12" ht="12.75">
      <c r="A1" s="18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2.75">
      <c r="A2" s="18" t="s">
        <v>68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2.75">
      <c r="A3" s="18" t="s">
        <v>21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2.75">
      <c r="A4" s="19" t="str">
        <f>+Exp!A4</f>
        <v>Enero-diciembre 2013-2014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2.75">
      <c r="A5" s="19" t="s">
        <v>36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17"/>
    </row>
    <row r="6" spans="1:12" ht="9" customHeight="1" thickBo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15" customHeight="1" thickBot="1">
      <c r="A7" s="69" t="s">
        <v>0</v>
      </c>
      <c r="B7" s="67" t="s">
        <v>30</v>
      </c>
      <c r="C7" s="67" t="s">
        <v>31</v>
      </c>
      <c r="D7" s="67" t="s">
        <v>32</v>
      </c>
      <c r="E7" s="68" t="s">
        <v>33</v>
      </c>
      <c r="F7" s="67" t="s">
        <v>40</v>
      </c>
      <c r="G7" s="67" t="s">
        <v>34</v>
      </c>
      <c r="H7" s="67" t="s">
        <v>35</v>
      </c>
      <c r="I7" s="67" t="s">
        <v>41</v>
      </c>
      <c r="J7" s="67" t="s">
        <v>37</v>
      </c>
      <c r="K7" s="67" t="s">
        <v>38</v>
      </c>
      <c r="L7" s="67" t="s">
        <v>18</v>
      </c>
    </row>
    <row r="8" spans="1:12" ht="7.5" customHeight="1">
      <c r="A8" s="42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15">
      <c r="A9" s="43"/>
      <c r="B9" s="43" t="str">
        <f>+Exp!B10</f>
        <v>Enero-diciembre 2014</v>
      </c>
      <c r="C9" s="43"/>
      <c r="D9" s="44"/>
      <c r="E9" s="44"/>
      <c r="F9" s="44"/>
      <c r="G9" s="44"/>
      <c r="H9" s="44"/>
      <c r="I9" s="44"/>
      <c r="J9" s="44"/>
      <c r="K9" s="44"/>
      <c r="L9" s="44"/>
    </row>
    <row r="10" spans="1:12" ht="7.5" customHeight="1">
      <c r="A10" s="45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4.25" customHeight="1">
      <c r="A11" s="18" t="s">
        <v>6</v>
      </c>
      <c r="B11" s="46">
        <f>+Imp!B25</f>
        <v>20683.145754049998</v>
      </c>
      <c r="C11" s="46">
        <f>+Imp!C25</f>
        <v>4556.145964</v>
      </c>
      <c r="D11" s="46">
        <f>+Imp!D25</f>
        <v>35291.889</v>
      </c>
      <c r="E11" s="46">
        <f>+Imp!E25</f>
        <v>17152.788</v>
      </c>
      <c r="F11" s="46">
        <f>+Imp!F25</f>
        <v>12978.185999999998</v>
      </c>
      <c r="G11" s="46">
        <f>+Imp!G25</f>
        <v>7784.203531</v>
      </c>
      <c r="H11" s="46">
        <f>+Imp!H25</f>
        <v>9796.479999999998</v>
      </c>
      <c r="I11" s="46">
        <f>+Imp!I25</f>
        <v>5873.737190999999</v>
      </c>
      <c r="J11" s="46">
        <f>+Imp!J25</f>
        <v>10426.710147734</v>
      </c>
      <c r="K11" s="46">
        <f>+Imp!K25</f>
        <v>4533.73383</v>
      </c>
      <c r="L11" s="46">
        <f>SUM(B11:K11)</f>
        <v>129077.019417784</v>
      </c>
    </row>
    <row r="12" spans="1:12" ht="9" customHeight="1">
      <c r="A12" s="19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2" ht="14.25" customHeight="1">
      <c r="A13" s="18" t="s">
        <v>24</v>
      </c>
      <c r="B13" s="46">
        <f>SUM(B15:B26)</f>
        <v>44565.86185321001</v>
      </c>
      <c r="C13" s="46">
        <f aca="true" t="shared" si="0" ref="C13:K13">SUM(C15:C26)</f>
        <v>5935.955415000003</v>
      </c>
      <c r="D13" s="46">
        <f t="shared" si="0"/>
        <v>193768.169</v>
      </c>
      <c r="E13" s="46">
        <f t="shared" si="0"/>
        <v>48551.29</v>
      </c>
      <c r="F13" s="46">
        <f t="shared" si="0"/>
        <v>50977.242</v>
      </c>
      <c r="G13" s="46">
        <f t="shared" si="0"/>
        <v>19955.304809042</v>
      </c>
      <c r="H13" s="46">
        <f t="shared" si="0"/>
        <v>390180.728</v>
      </c>
      <c r="I13" s="46">
        <f t="shared" si="0"/>
        <v>6294.836275000003</v>
      </c>
      <c r="J13" s="46">
        <f t="shared" si="0"/>
        <v>31764.456040905967</v>
      </c>
      <c r="K13" s="46">
        <f t="shared" si="0"/>
        <v>6950.851064</v>
      </c>
      <c r="L13" s="46">
        <f>SUM(B13:K13)</f>
        <v>798944.6944571581</v>
      </c>
    </row>
    <row r="14" spans="1:12" ht="6.75" customHeight="1">
      <c r="A14" s="5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1:18" ht="15" customHeight="1">
      <c r="A15" s="19" t="s">
        <v>53</v>
      </c>
      <c r="B15" s="46">
        <v>1917.9235657599997</v>
      </c>
      <c r="C15" s="46">
        <v>15.725768</v>
      </c>
      <c r="D15" s="46">
        <v>2290.039</v>
      </c>
      <c r="E15" s="46">
        <v>1427.824</v>
      </c>
      <c r="F15" s="46">
        <v>777.203</v>
      </c>
      <c r="G15" s="46">
        <v>402.743978</v>
      </c>
      <c r="H15" s="46">
        <v>5146.767</v>
      </c>
      <c r="I15" s="46">
        <v>4.524658</v>
      </c>
      <c r="J15" s="46">
        <v>917.3946463919999</v>
      </c>
      <c r="K15" s="46">
        <v>27.107651999999998</v>
      </c>
      <c r="L15" s="46">
        <f>SUM(B15:K15)</f>
        <v>12927.253268152</v>
      </c>
      <c r="M15" s="2"/>
      <c r="N15" s="2"/>
      <c r="O15" s="2"/>
      <c r="P15" s="2"/>
      <c r="Q15" s="2"/>
      <c r="R15" s="2"/>
    </row>
    <row r="16" spans="1:18" ht="6.75" customHeight="1">
      <c r="A16" s="5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2"/>
      <c r="N16" s="2"/>
      <c r="O16" s="2"/>
      <c r="P16" s="2"/>
      <c r="Q16" s="2"/>
      <c r="R16" s="2"/>
    </row>
    <row r="17" spans="1:18" ht="14.25" customHeight="1">
      <c r="A17" s="19" t="s">
        <v>50</v>
      </c>
      <c r="B17" s="46">
        <v>557.27785194</v>
      </c>
      <c r="C17" s="46">
        <v>93.47053299999999</v>
      </c>
      <c r="D17" s="46">
        <v>2714.973</v>
      </c>
      <c r="E17" s="46">
        <v>1245.491</v>
      </c>
      <c r="F17" s="46">
        <v>1163.528</v>
      </c>
      <c r="G17" s="46">
        <v>263.485</v>
      </c>
      <c r="H17" s="46">
        <v>10044.915</v>
      </c>
      <c r="I17" s="46">
        <v>22.0653</v>
      </c>
      <c r="J17" s="46">
        <v>853.4473248510001</v>
      </c>
      <c r="K17" s="46">
        <v>48.572532</v>
      </c>
      <c r="L17" s="46">
        <f>SUM(B17:K17)</f>
        <v>17007.225541791</v>
      </c>
      <c r="M17" s="2"/>
      <c r="N17" s="2"/>
      <c r="O17" s="2"/>
      <c r="P17" s="2"/>
      <c r="Q17" s="2"/>
      <c r="R17" s="2"/>
    </row>
    <row r="18" spans="1:18" ht="14.25" customHeight="1">
      <c r="A18" s="19" t="s">
        <v>13</v>
      </c>
      <c r="B18" s="46">
        <v>8965.95873384</v>
      </c>
      <c r="C18" s="46">
        <v>1233.28739</v>
      </c>
      <c r="D18" s="46">
        <v>35299.106799999994</v>
      </c>
      <c r="E18" s="46">
        <v>13506.148</v>
      </c>
      <c r="F18" s="46">
        <v>18261.479</v>
      </c>
      <c r="G18" s="46">
        <v>8749.367496</v>
      </c>
      <c r="H18" s="46">
        <v>195857.882</v>
      </c>
      <c r="I18" s="46">
        <v>967.949549</v>
      </c>
      <c r="J18" s="46">
        <v>8805.551812407999</v>
      </c>
      <c r="K18" s="46">
        <v>1085.001584</v>
      </c>
      <c r="L18" s="46">
        <f>SUM(B18:K18)</f>
        <v>292731.7323652481</v>
      </c>
      <c r="M18" s="2"/>
      <c r="N18" s="2"/>
      <c r="O18" s="2"/>
      <c r="P18" s="2"/>
      <c r="Q18" s="2"/>
      <c r="R18" s="2"/>
    </row>
    <row r="19" spans="1:18" ht="6.75" customHeight="1">
      <c r="A19" s="5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2"/>
      <c r="N19" s="2"/>
      <c r="O19" s="2"/>
      <c r="P19" s="2"/>
      <c r="Q19" s="2"/>
      <c r="R19" s="2"/>
    </row>
    <row r="20" spans="1:18" ht="14.25" customHeight="1">
      <c r="A20" s="19" t="s">
        <v>49</v>
      </c>
      <c r="B20" s="46">
        <v>11476.01917414</v>
      </c>
      <c r="C20" s="46">
        <v>1353.2880260000002</v>
      </c>
      <c r="D20" s="46">
        <v>46713.322</v>
      </c>
      <c r="E20" s="46">
        <v>9834.46</v>
      </c>
      <c r="F20" s="46">
        <v>8744.099</v>
      </c>
      <c r="G20" s="46">
        <v>3024.0319600000003</v>
      </c>
      <c r="H20" s="46">
        <v>44594.786</v>
      </c>
      <c r="I20" s="46">
        <v>1020.1599290000001</v>
      </c>
      <c r="J20" s="46">
        <v>4939.364381201</v>
      </c>
      <c r="K20" s="46">
        <v>1680.991712</v>
      </c>
      <c r="L20" s="46">
        <f>SUM(B20:K20)</f>
        <v>133380.522182341</v>
      </c>
      <c r="M20" s="2"/>
      <c r="N20" s="2"/>
      <c r="O20" s="2"/>
      <c r="P20" s="2"/>
      <c r="Q20" s="2"/>
      <c r="R20" s="2"/>
    </row>
    <row r="21" spans="1:18" ht="7.5" customHeight="1">
      <c r="A21" s="5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2"/>
      <c r="N21" s="2"/>
      <c r="O21" s="2"/>
      <c r="P21" s="2"/>
      <c r="Q21" s="2"/>
      <c r="R21" s="2"/>
    </row>
    <row r="22" spans="1:18" ht="14.25" customHeight="1">
      <c r="A22" s="19" t="s">
        <v>14</v>
      </c>
      <c r="B22" s="46">
        <v>1376.1546195699998</v>
      </c>
      <c r="C22" s="46">
        <v>508.485795</v>
      </c>
      <c r="D22" s="46">
        <v>5902.046</v>
      </c>
      <c r="E22" s="46">
        <v>1798.559</v>
      </c>
      <c r="F22" s="46">
        <v>1524.05</v>
      </c>
      <c r="G22" s="46">
        <v>574.37133</v>
      </c>
      <c r="H22" s="46">
        <v>17544.572</v>
      </c>
      <c r="I22" s="46">
        <v>262.56943</v>
      </c>
      <c r="J22" s="46">
        <v>1104.899522759</v>
      </c>
      <c r="K22" s="46">
        <v>83.701255</v>
      </c>
      <c r="L22" s="46">
        <f>SUM(B22:K22)</f>
        <v>30679.408952329</v>
      </c>
      <c r="M22" s="2"/>
      <c r="N22" s="2"/>
      <c r="O22" s="2"/>
      <c r="P22" s="2"/>
      <c r="Q22" s="2"/>
      <c r="R22" s="2"/>
    </row>
    <row r="23" spans="1:18" ht="14.25" customHeight="1">
      <c r="A23" s="19" t="s">
        <v>15</v>
      </c>
      <c r="B23" s="46">
        <v>10761.476853979997</v>
      </c>
      <c r="C23" s="46">
        <v>1818.92499</v>
      </c>
      <c r="D23" s="46">
        <v>38228.389</v>
      </c>
      <c r="E23" s="46">
        <v>13141.98</v>
      </c>
      <c r="F23" s="46">
        <v>11847.59</v>
      </c>
      <c r="G23" s="46">
        <v>3861.479</v>
      </c>
      <c r="H23" s="46">
        <v>66546.223</v>
      </c>
      <c r="I23" s="46">
        <v>3114.343498</v>
      </c>
      <c r="J23" s="46">
        <v>8929.92294675</v>
      </c>
      <c r="K23" s="46">
        <v>2156.009473</v>
      </c>
      <c r="L23" s="46">
        <f>SUM(B23:K23)</f>
        <v>160406.33876173003</v>
      </c>
      <c r="M23" s="2"/>
      <c r="N23" s="2"/>
      <c r="O23" s="2"/>
      <c r="P23" s="2"/>
      <c r="Q23" s="2"/>
      <c r="R23" s="2"/>
    </row>
    <row r="24" spans="1:18" ht="14.25" customHeight="1">
      <c r="A24" s="19" t="s">
        <v>27</v>
      </c>
      <c r="B24" s="46">
        <v>3185.02192935</v>
      </c>
      <c r="C24" s="46">
        <v>514.239383</v>
      </c>
      <c r="D24" s="46">
        <v>18388.291</v>
      </c>
      <c r="E24" s="46">
        <v>3769.854</v>
      </c>
      <c r="F24" s="46">
        <v>3116.191</v>
      </c>
      <c r="G24" s="46">
        <v>1716.7839239999998</v>
      </c>
      <c r="H24" s="46">
        <v>35547.59</v>
      </c>
      <c r="I24" s="46">
        <v>458.911281</v>
      </c>
      <c r="J24" s="46">
        <v>2946.0406544940006</v>
      </c>
      <c r="K24" s="46">
        <v>480.419642</v>
      </c>
      <c r="L24" s="46">
        <f>SUM(B24:K24)</f>
        <v>70123.34281384399</v>
      </c>
      <c r="M24" s="2"/>
      <c r="N24" s="2"/>
      <c r="O24" s="2"/>
      <c r="P24" s="2"/>
      <c r="Q24" s="2"/>
      <c r="R24" s="2"/>
    </row>
    <row r="25" spans="1:18" ht="7.5" customHeight="1">
      <c r="A25" s="5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2"/>
      <c r="N25" s="2"/>
      <c r="O25" s="2"/>
      <c r="P25" s="2"/>
      <c r="Q25" s="2"/>
      <c r="R25" s="2"/>
    </row>
    <row r="26" spans="1:18" ht="14.25" customHeight="1">
      <c r="A26" s="19" t="s">
        <v>22</v>
      </c>
      <c r="B26" s="46">
        <v>6326.029124630011</v>
      </c>
      <c r="C26" s="46">
        <v>398.53353000000305</v>
      </c>
      <c r="D26" s="46">
        <v>44232.00219999999</v>
      </c>
      <c r="E26" s="46">
        <v>3826.974</v>
      </c>
      <c r="F26" s="46">
        <v>5543.102</v>
      </c>
      <c r="G26" s="46">
        <v>1363.0421210419984</v>
      </c>
      <c r="H26" s="46">
        <v>14897.993</v>
      </c>
      <c r="I26" s="46">
        <v>444.3126300000027</v>
      </c>
      <c r="J26" s="46">
        <v>3267.834752050966</v>
      </c>
      <c r="K26" s="46">
        <v>1389.0472139999997</v>
      </c>
      <c r="L26" s="46">
        <f>SUM(B26:K26)</f>
        <v>81688.87057172298</v>
      </c>
      <c r="M26" s="2"/>
      <c r="N26" s="2"/>
      <c r="O26" s="2"/>
      <c r="P26" s="2"/>
      <c r="Q26" s="2"/>
      <c r="R26" s="2"/>
    </row>
    <row r="27" spans="1:12" ht="9" customHeight="1">
      <c r="A27" s="5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4.25" customHeight="1">
      <c r="A28" s="56" t="s">
        <v>23</v>
      </c>
      <c r="B28" s="46">
        <f aca="true" t="shared" si="1" ref="B28:K28">+B11+B13</f>
        <v>65249.007607260006</v>
      </c>
      <c r="C28" s="46">
        <f t="shared" si="1"/>
        <v>10492.101379000003</v>
      </c>
      <c r="D28" s="46">
        <f t="shared" si="1"/>
        <v>229060.058</v>
      </c>
      <c r="E28" s="46">
        <f t="shared" si="1"/>
        <v>65704.07800000001</v>
      </c>
      <c r="F28" s="46">
        <f t="shared" si="1"/>
        <v>63955.428</v>
      </c>
      <c r="G28" s="46">
        <f t="shared" si="1"/>
        <v>27739.508340042</v>
      </c>
      <c r="H28" s="46">
        <f t="shared" si="1"/>
        <v>399977.208</v>
      </c>
      <c r="I28" s="46">
        <f t="shared" si="1"/>
        <v>12168.573466000002</v>
      </c>
      <c r="J28" s="46">
        <f t="shared" si="1"/>
        <v>42191.16618863997</v>
      </c>
      <c r="K28" s="46">
        <f t="shared" si="1"/>
        <v>11484.584894</v>
      </c>
      <c r="L28" s="46">
        <f>SUM(B28:K28)</f>
        <v>928021.7138749419</v>
      </c>
    </row>
    <row r="29" spans="1:12" ht="9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15">
      <c r="A30" s="43"/>
      <c r="B30" s="43" t="str">
        <f>+Exp!B27</f>
        <v>Enero-diciembre 2013</v>
      </c>
      <c r="C30" s="43"/>
      <c r="D30" s="44"/>
      <c r="E30" s="44"/>
      <c r="F30" s="44"/>
      <c r="G30" s="44"/>
      <c r="H30" s="44"/>
      <c r="I30" s="44"/>
      <c r="J30" s="44"/>
      <c r="K30" s="44"/>
      <c r="L30" s="44"/>
    </row>
    <row r="31" spans="1:12" ht="7.5" customHeight="1">
      <c r="A31" s="45"/>
      <c r="B31" s="17"/>
      <c r="C31" s="17"/>
      <c r="D31" s="44"/>
      <c r="E31" s="44"/>
      <c r="F31" s="44"/>
      <c r="G31" s="44"/>
      <c r="H31" s="44"/>
      <c r="I31" s="44"/>
      <c r="J31" s="44"/>
      <c r="K31" s="44"/>
      <c r="L31" s="17"/>
    </row>
    <row r="32" spans="1:12" ht="14.25" customHeight="1">
      <c r="A32" s="18" t="s">
        <v>6</v>
      </c>
      <c r="B32" s="46">
        <f>+Imp!B42</f>
        <v>26162.848278280002</v>
      </c>
      <c r="C32" s="46">
        <f>+Imp!C42</f>
        <v>4430.809193</v>
      </c>
      <c r="D32" s="46">
        <f>+Imp!D42</f>
        <v>38088.0782</v>
      </c>
      <c r="E32" s="46">
        <f>+Imp!E42</f>
        <v>18648.829999999998</v>
      </c>
      <c r="F32" s="46">
        <f>+Imp!F42</f>
        <v>13699.593000000003</v>
      </c>
      <c r="G32" s="46">
        <f>+Imp!G42</f>
        <v>8328.118435</v>
      </c>
      <c r="H32" s="46">
        <f>+Imp!H42</f>
        <v>9402.605</v>
      </c>
      <c r="I32" s="46">
        <f>+Imp!I42</f>
        <v>5495.179844</v>
      </c>
      <c r="J32" s="46">
        <f>+Imp!J42</f>
        <v>11617.446399552</v>
      </c>
      <c r="K32" s="46">
        <f>+Imp!K42</f>
        <v>4644.141239</v>
      </c>
      <c r="L32" s="46">
        <f>SUM(B32:K32)</f>
        <v>140517.649588832</v>
      </c>
    </row>
    <row r="33" spans="1:12" ht="9" customHeight="1">
      <c r="A33" s="19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4.25" customHeight="1">
      <c r="A34" s="18" t="s">
        <v>24</v>
      </c>
      <c r="B34" s="46">
        <f>SUM(B36:B47)</f>
        <v>47492.68839185</v>
      </c>
      <c r="C34" s="46">
        <f aca="true" t="shared" si="2" ref="C34:K34">SUM(C36:C47)</f>
        <v>4922.162613999999</v>
      </c>
      <c r="D34" s="46">
        <f t="shared" si="2"/>
        <v>201659.4377</v>
      </c>
      <c r="E34" s="46">
        <f t="shared" si="2"/>
        <v>53191.38799999999</v>
      </c>
      <c r="F34" s="46">
        <f t="shared" si="2"/>
        <v>45694.452999999994</v>
      </c>
      <c r="G34" s="46">
        <f t="shared" si="2"/>
        <v>18817.991961000007</v>
      </c>
      <c r="H34" s="46">
        <f t="shared" si="2"/>
        <v>371807.563</v>
      </c>
      <c r="I34" s="46">
        <f t="shared" si="2"/>
        <v>6646.8717</v>
      </c>
      <c r="J34" s="46">
        <f t="shared" si="2"/>
        <v>31672.40853394303</v>
      </c>
      <c r="K34" s="46">
        <f t="shared" si="2"/>
        <v>6998.238907999997</v>
      </c>
      <c r="L34" s="46">
        <f>SUM(B34:K34)</f>
        <v>788903.203808793</v>
      </c>
    </row>
    <row r="35" spans="1:12" ht="6.75" customHeight="1">
      <c r="A35" s="5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1:18" ht="14.25" customHeight="1">
      <c r="A36" s="19" t="s">
        <v>53</v>
      </c>
      <c r="B36" s="46">
        <v>1960.2375287899997</v>
      </c>
      <c r="C36" s="46">
        <v>7.90403</v>
      </c>
      <c r="D36" s="46">
        <v>2794.672</v>
      </c>
      <c r="E36" s="46">
        <v>1256.171</v>
      </c>
      <c r="F36" s="46">
        <v>821.703</v>
      </c>
      <c r="G36" s="46">
        <v>411.4887389999996</v>
      </c>
      <c r="H36" s="46">
        <v>5409.306</v>
      </c>
      <c r="I36" s="46">
        <v>24.236672000000002</v>
      </c>
      <c r="J36" s="46">
        <v>260.392028157</v>
      </c>
      <c r="K36" s="46">
        <v>10.260974000000001</v>
      </c>
      <c r="L36" s="46">
        <f>SUM(B36:K36)</f>
        <v>12956.371971947001</v>
      </c>
      <c r="M36" s="2"/>
      <c r="N36" s="2"/>
      <c r="O36" s="2"/>
      <c r="P36" s="2"/>
      <c r="Q36" s="2"/>
      <c r="R36" s="2"/>
    </row>
    <row r="37" spans="1:18" ht="6.75" customHeight="1">
      <c r="A37" s="5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2"/>
      <c r="N37" s="2"/>
      <c r="O37" s="2"/>
      <c r="P37" s="2"/>
      <c r="Q37" s="2"/>
      <c r="R37" s="2"/>
    </row>
    <row r="38" spans="1:18" ht="14.25" customHeight="1">
      <c r="A38" s="19" t="s">
        <v>50</v>
      </c>
      <c r="B38" s="46">
        <v>489.64099683</v>
      </c>
      <c r="C38" s="46">
        <v>57.891954</v>
      </c>
      <c r="D38" s="46">
        <v>3001.595</v>
      </c>
      <c r="E38" s="46">
        <v>1526.27</v>
      </c>
      <c r="F38" s="46">
        <v>1000.111</v>
      </c>
      <c r="G38" s="46">
        <v>257.224</v>
      </c>
      <c r="H38" s="46">
        <v>9847.041</v>
      </c>
      <c r="I38" s="46">
        <v>20.115384</v>
      </c>
      <c r="J38" s="46">
        <v>615.93737518</v>
      </c>
      <c r="K38" s="46">
        <v>47.130453</v>
      </c>
      <c r="L38" s="46">
        <f>SUM(B38:K38)</f>
        <v>16862.957163010004</v>
      </c>
      <c r="M38" s="2"/>
      <c r="N38" s="2"/>
      <c r="O38" s="2"/>
      <c r="P38" s="2"/>
      <c r="Q38" s="2"/>
      <c r="R38" s="2"/>
    </row>
    <row r="39" spans="1:18" ht="14.25" customHeight="1">
      <c r="A39" s="19" t="s">
        <v>13</v>
      </c>
      <c r="B39" s="46">
        <v>8062.85547812</v>
      </c>
      <c r="C39" s="46">
        <v>1171.6192720000001</v>
      </c>
      <c r="D39" s="46">
        <v>36296.858</v>
      </c>
      <c r="E39" s="46">
        <v>15034.342</v>
      </c>
      <c r="F39" s="46">
        <v>16406.211</v>
      </c>
      <c r="G39" s="46">
        <v>7777.765588999999</v>
      </c>
      <c r="H39" s="46">
        <v>187758.446</v>
      </c>
      <c r="I39" s="46">
        <v>795.102927</v>
      </c>
      <c r="J39" s="46">
        <v>8801.124848673999</v>
      </c>
      <c r="K39" s="46">
        <v>1012.355483</v>
      </c>
      <c r="L39" s="46">
        <f>SUM(B39:K39)</f>
        <v>283116.680597794</v>
      </c>
      <c r="M39" s="2"/>
      <c r="N39" s="2"/>
      <c r="O39" s="2"/>
      <c r="P39" s="2"/>
      <c r="Q39" s="2"/>
      <c r="R39" s="2"/>
    </row>
    <row r="40" spans="1:18" ht="6.75" customHeight="1">
      <c r="A40" s="5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2"/>
      <c r="N40" s="2"/>
      <c r="O40" s="2"/>
      <c r="P40" s="2"/>
      <c r="Q40" s="2"/>
      <c r="R40" s="2"/>
    </row>
    <row r="41" spans="1:18" ht="14.25" customHeight="1">
      <c r="A41" s="19" t="s">
        <v>49</v>
      </c>
      <c r="B41" s="46">
        <v>13528.992173499999</v>
      </c>
      <c r="C41" s="46">
        <v>1196.5537180000001</v>
      </c>
      <c r="D41" s="46">
        <v>50750.680799999995</v>
      </c>
      <c r="E41" s="46">
        <v>11764.957</v>
      </c>
      <c r="F41" s="46">
        <v>8008.09</v>
      </c>
      <c r="G41" s="46">
        <v>2934.242283</v>
      </c>
      <c r="H41" s="46">
        <v>43168.988</v>
      </c>
      <c r="I41" s="46">
        <v>1032.7522550000003</v>
      </c>
      <c r="J41" s="46">
        <v>5198.670353243999</v>
      </c>
      <c r="K41" s="46">
        <v>1575.9917990000001</v>
      </c>
      <c r="L41" s="46">
        <f>SUM(B41:K41)</f>
        <v>139159.918381744</v>
      </c>
      <c r="M41" s="2"/>
      <c r="N41" s="2"/>
      <c r="O41" s="2"/>
      <c r="P41" s="2"/>
      <c r="Q41" s="2"/>
      <c r="R41" s="2"/>
    </row>
    <row r="42" spans="1:18" ht="7.5" customHeight="1">
      <c r="A42" s="5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2"/>
      <c r="N42" s="2"/>
      <c r="O42" s="2"/>
      <c r="P42" s="2"/>
      <c r="Q42" s="2"/>
      <c r="R42" s="2"/>
    </row>
    <row r="43" spans="1:18" ht="14.25" customHeight="1">
      <c r="A43" s="19" t="s">
        <v>14</v>
      </c>
      <c r="B43" s="46">
        <v>1520.91101361</v>
      </c>
      <c r="C43" s="46">
        <v>469.290441</v>
      </c>
      <c r="D43" s="46">
        <v>7081.492</v>
      </c>
      <c r="E43" s="46">
        <v>1899.212</v>
      </c>
      <c r="F43" s="46">
        <v>1477.411</v>
      </c>
      <c r="G43" s="46">
        <v>600.809019</v>
      </c>
      <c r="H43" s="46">
        <v>17076.109</v>
      </c>
      <c r="I43" s="46">
        <v>278.367951</v>
      </c>
      <c r="J43" s="46">
        <v>1433.0709821669998</v>
      </c>
      <c r="K43" s="46">
        <v>93.83999</v>
      </c>
      <c r="L43" s="46">
        <f>SUM(B43:K43)</f>
        <v>31930.513396776998</v>
      </c>
      <c r="M43" s="2"/>
      <c r="N43" s="2"/>
      <c r="O43" s="2"/>
      <c r="P43" s="2"/>
      <c r="Q43" s="2"/>
      <c r="R43" s="2"/>
    </row>
    <row r="44" spans="1:18" ht="14.25" customHeight="1">
      <c r="A44" s="19" t="s">
        <v>15</v>
      </c>
      <c r="B44" s="46">
        <v>11312.45080146</v>
      </c>
      <c r="C44" s="46">
        <v>1263.41419</v>
      </c>
      <c r="D44" s="46">
        <v>38145.775</v>
      </c>
      <c r="E44" s="46">
        <v>13896.812</v>
      </c>
      <c r="F44" s="46">
        <v>10442.261</v>
      </c>
      <c r="G44" s="46">
        <v>3696.7352400000004</v>
      </c>
      <c r="H44" s="46">
        <v>61610.614</v>
      </c>
      <c r="I44" s="46">
        <v>3475.409031</v>
      </c>
      <c r="J44" s="46">
        <v>8413.239419104</v>
      </c>
      <c r="K44" s="46">
        <v>1994.222517</v>
      </c>
      <c r="L44" s="46">
        <f>SUM(B44:K44)</f>
        <v>154250.933198564</v>
      </c>
      <c r="M44" s="2"/>
      <c r="N44" s="2"/>
      <c r="O44" s="2"/>
      <c r="P44" s="2"/>
      <c r="Q44" s="2"/>
      <c r="R44" s="2"/>
    </row>
    <row r="45" spans="1:18" ht="14.25" customHeight="1">
      <c r="A45" s="19" t="s">
        <v>27</v>
      </c>
      <c r="B45" s="46">
        <v>3828.9085052400005</v>
      </c>
      <c r="C45" s="46">
        <v>391.474741</v>
      </c>
      <c r="D45" s="46">
        <v>20053.024</v>
      </c>
      <c r="E45" s="46">
        <v>4173.992</v>
      </c>
      <c r="F45" s="46">
        <v>2747.591</v>
      </c>
      <c r="G45" s="46">
        <v>1654.790459</v>
      </c>
      <c r="H45" s="46">
        <v>34095.363</v>
      </c>
      <c r="I45" s="46">
        <v>489.15970200000004</v>
      </c>
      <c r="J45" s="46">
        <v>3175.6753549900004</v>
      </c>
      <c r="K45" s="46">
        <v>555.019879</v>
      </c>
      <c r="L45" s="46">
        <f>SUM(B45:K45)</f>
        <v>71164.99864123</v>
      </c>
      <c r="M45" s="2"/>
      <c r="N45" s="2"/>
      <c r="O45" s="2"/>
      <c r="P45" s="2"/>
      <c r="Q45" s="2"/>
      <c r="R45" s="2"/>
    </row>
    <row r="46" spans="1:18" ht="7.5" customHeight="1">
      <c r="A46" s="5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2"/>
      <c r="N46" s="2"/>
      <c r="O46" s="2"/>
      <c r="P46" s="2"/>
      <c r="Q46" s="2"/>
      <c r="R46" s="2"/>
    </row>
    <row r="47" spans="1:18" ht="14.25" customHeight="1">
      <c r="A47" s="19" t="s">
        <v>22</v>
      </c>
      <c r="B47" s="46">
        <v>6788.691894299999</v>
      </c>
      <c r="C47" s="46">
        <v>364.0142679999992</v>
      </c>
      <c r="D47" s="46">
        <v>43535.3409</v>
      </c>
      <c r="E47" s="46">
        <v>3639.632</v>
      </c>
      <c r="F47" s="46">
        <v>4791.075</v>
      </c>
      <c r="G47" s="46">
        <v>1484.9366320000067</v>
      </c>
      <c r="H47" s="46">
        <v>12841.696</v>
      </c>
      <c r="I47" s="46">
        <v>531.727777999999</v>
      </c>
      <c r="J47" s="46">
        <v>3774.2981724270358</v>
      </c>
      <c r="K47" s="46">
        <v>1709.4178129999973</v>
      </c>
      <c r="L47" s="46">
        <f>SUM(B47:K47)</f>
        <v>79460.83045772703</v>
      </c>
      <c r="M47" s="2"/>
      <c r="N47" s="2"/>
      <c r="O47" s="2"/>
      <c r="P47" s="2"/>
      <c r="Q47" s="2"/>
      <c r="R47" s="2"/>
    </row>
    <row r="48" spans="1:12" ht="9" customHeight="1">
      <c r="A48" s="5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4.25" customHeight="1">
      <c r="A49" s="56" t="s">
        <v>23</v>
      </c>
      <c r="B49" s="46">
        <f aca="true" t="shared" si="3" ref="B49:K49">+B34+B32</f>
        <v>73655.53667013001</v>
      </c>
      <c r="C49" s="46">
        <f t="shared" si="3"/>
        <v>9352.971806999998</v>
      </c>
      <c r="D49" s="46">
        <f t="shared" si="3"/>
        <v>239747.5159</v>
      </c>
      <c r="E49" s="46">
        <f t="shared" si="3"/>
        <v>71840.218</v>
      </c>
      <c r="F49" s="46">
        <f t="shared" si="3"/>
        <v>59394.045999999995</v>
      </c>
      <c r="G49" s="46">
        <f t="shared" si="3"/>
        <v>27146.110396000007</v>
      </c>
      <c r="H49" s="46">
        <f t="shared" si="3"/>
        <v>381210.168</v>
      </c>
      <c r="I49" s="46">
        <f t="shared" si="3"/>
        <v>12142.051544</v>
      </c>
      <c r="J49" s="46">
        <f t="shared" si="3"/>
        <v>43289.85493349503</v>
      </c>
      <c r="K49" s="46">
        <f t="shared" si="3"/>
        <v>11642.380146999996</v>
      </c>
      <c r="L49" s="46">
        <f>SUM(B49:K49)</f>
        <v>929420.853397625</v>
      </c>
    </row>
    <row r="50" spans="1:12" ht="9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ht="15">
      <c r="A51" s="43"/>
      <c r="B51" s="43" t="str">
        <f>+Exp!B44</f>
        <v>Crecimiento 2014/2013</v>
      </c>
      <c r="C51" s="43"/>
      <c r="D51" s="44"/>
      <c r="E51" s="44"/>
      <c r="F51" s="44"/>
      <c r="G51" s="44"/>
      <c r="H51" s="44"/>
      <c r="I51" s="44"/>
      <c r="J51" s="44"/>
      <c r="K51" s="44"/>
      <c r="L51" s="44"/>
    </row>
    <row r="52" spans="1:12" ht="9" customHeight="1">
      <c r="A52" s="45"/>
      <c r="B52" s="17"/>
      <c r="C52" s="17"/>
      <c r="D52" s="44"/>
      <c r="E52" s="44"/>
      <c r="F52" s="44"/>
      <c r="G52" s="44"/>
      <c r="H52" s="44"/>
      <c r="I52" s="44"/>
      <c r="J52" s="44"/>
      <c r="K52" s="44"/>
      <c r="L52" s="17"/>
    </row>
    <row r="53" spans="1:12" ht="14.25" customHeight="1">
      <c r="A53" s="18" t="s">
        <v>6</v>
      </c>
      <c r="B53" s="48">
        <f aca="true" t="shared" si="4" ref="B53:L53">+(B11/B32-1)*100</f>
        <v>-20.9445946631857</v>
      </c>
      <c r="C53" s="48">
        <f t="shared" si="4"/>
        <v>2.8287557766651927</v>
      </c>
      <c r="D53" s="48">
        <f t="shared" si="4"/>
        <v>-7.341376441513403</v>
      </c>
      <c r="E53" s="48">
        <f t="shared" si="4"/>
        <v>-8.022176190141671</v>
      </c>
      <c r="F53" s="48">
        <f t="shared" si="4"/>
        <v>-5.2659009650871</v>
      </c>
      <c r="G53" s="48">
        <f t="shared" si="4"/>
        <v>-6.531065909367085</v>
      </c>
      <c r="H53" s="48">
        <f t="shared" si="4"/>
        <v>4.188998687065948</v>
      </c>
      <c r="I53" s="48">
        <f t="shared" si="4"/>
        <v>6.888898229842888</v>
      </c>
      <c r="J53" s="48">
        <f t="shared" si="4"/>
        <v>-10.249552361730007</v>
      </c>
      <c r="K53" s="48">
        <f t="shared" si="4"/>
        <v>-2.3773482182848693</v>
      </c>
      <c r="L53" s="48">
        <f t="shared" si="4"/>
        <v>-8.14177450628043</v>
      </c>
    </row>
    <row r="54" spans="1:12" ht="9" customHeight="1">
      <c r="A54" s="19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1:12" ht="14.25" customHeight="1">
      <c r="A55" s="18" t="s">
        <v>24</v>
      </c>
      <c r="B55" s="48">
        <f aca="true" t="shared" si="5" ref="B55:L55">+(B13/B34-1)*100</f>
        <v>-6.162688695345054</v>
      </c>
      <c r="C55" s="48">
        <f t="shared" si="5"/>
        <v>20.596491430748266</v>
      </c>
      <c r="D55" s="48">
        <f t="shared" si="5"/>
        <v>-3.913166073456731</v>
      </c>
      <c r="E55" s="48">
        <f t="shared" si="5"/>
        <v>-8.72340086331267</v>
      </c>
      <c r="F55" s="48">
        <f t="shared" si="5"/>
        <v>11.561116619559941</v>
      </c>
      <c r="G55" s="48">
        <f t="shared" si="5"/>
        <v>6.0437524386186325</v>
      </c>
      <c r="H55" s="48">
        <f t="shared" si="5"/>
        <v>4.941579146952413</v>
      </c>
      <c r="I55" s="48">
        <f t="shared" si="5"/>
        <v>-5.29625726038907</v>
      </c>
      <c r="J55" s="48">
        <f t="shared" si="5"/>
        <v>0.29062364128162876</v>
      </c>
      <c r="K55" s="48">
        <f t="shared" si="5"/>
        <v>-0.6771395578654138</v>
      </c>
      <c r="L55" s="48">
        <f t="shared" si="5"/>
        <v>1.2728419151912584</v>
      </c>
    </row>
    <row r="56" spans="1:12" ht="6.75" customHeight="1">
      <c r="A56" s="55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1:12" ht="14.25" customHeight="1">
      <c r="A57" s="19" t="s">
        <v>53</v>
      </c>
      <c r="B57" s="48">
        <f aca="true" t="shared" si="6" ref="B57:L57">(B15/B36-1)*100</f>
        <v>-2.158614066333031</v>
      </c>
      <c r="C57" s="48">
        <f t="shared" si="6"/>
        <v>98.95886022699814</v>
      </c>
      <c r="D57" s="48">
        <f t="shared" si="6"/>
        <v>-18.05696697143707</v>
      </c>
      <c r="E57" s="48">
        <f t="shared" si="6"/>
        <v>13.664779715500508</v>
      </c>
      <c r="F57" s="48">
        <f t="shared" si="6"/>
        <v>-5.415582029029952</v>
      </c>
      <c r="G57" s="48">
        <f t="shared" si="6"/>
        <v>-2.1251519595046786</v>
      </c>
      <c r="H57" s="48">
        <f t="shared" si="6"/>
        <v>-4.853469188099169</v>
      </c>
      <c r="I57" s="48">
        <f t="shared" si="6"/>
        <v>-81.33135605416454</v>
      </c>
      <c r="J57" s="48">
        <f t="shared" si="6"/>
        <v>252.31287719717312</v>
      </c>
      <c r="K57" s="48">
        <f t="shared" si="6"/>
        <v>164.18205523179373</v>
      </c>
      <c r="L57" s="48">
        <f t="shared" si="6"/>
        <v>-0.22474427145228182</v>
      </c>
    </row>
    <row r="58" spans="1:12" ht="6.75" customHeight="1">
      <c r="A58" s="55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1:12" ht="14.25" customHeight="1">
      <c r="A59" s="19" t="s">
        <v>50</v>
      </c>
      <c r="B59" s="48">
        <f aca="true" t="shared" si="7" ref="B59:L59">+(B17/B38-1)*100</f>
        <v>13.81356045508646</v>
      </c>
      <c r="C59" s="48">
        <f t="shared" si="7"/>
        <v>61.45686324562476</v>
      </c>
      <c r="D59" s="48">
        <f t="shared" si="7"/>
        <v>-9.548989787096518</v>
      </c>
      <c r="E59" s="48">
        <f t="shared" si="7"/>
        <v>-18.39641740976368</v>
      </c>
      <c r="F59" s="48">
        <f t="shared" si="7"/>
        <v>16.33988627262375</v>
      </c>
      <c r="G59" s="48">
        <f t="shared" si="7"/>
        <v>2.434065250520967</v>
      </c>
      <c r="H59" s="48">
        <f t="shared" si="7"/>
        <v>2.0094767555045356</v>
      </c>
      <c r="I59" s="48">
        <f t="shared" si="7"/>
        <v>9.693655363477038</v>
      </c>
      <c r="J59" s="48">
        <f t="shared" si="7"/>
        <v>38.56073023683466</v>
      </c>
      <c r="K59" s="48">
        <f t="shared" si="7"/>
        <v>3.0597605331737388</v>
      </c>
      <c r="L59" s="48">
        <f t="shared" si="7"/>
        <v>0.8555342778042263</v>
      </c>
    </row>
    <row r="60" spans="1:12" ht="14.25" customHeight="1">
      <c r="A60" s="19" t="s">
        <v>13</v>
      </c>
      <c r="B60" s="48">
        <f aca="true" t="shared" si="8" ref="B60:L60">+(B18/B39-1)*100</f>
        <v>11.200786844942613</v>
      </c>
      <c r="C60" s="48">
        <f t="shared" si="8"/>
        <v>5.263494675597991</v>
      </c>
      <c r="D60" s="48">
        <f t="shared" si="8"/>
        <v>-2.7488638272767485</v>
      </c>
      <c r="E60" s="48">
        <f t="shared" si="8"/>
        <v>-10.164688284994462</v>
      </c>
      <c r="F60" s="48">
        <f t="shared" si="8"/>
        <v>11.308327071985126</v>
      </c>
      <c r="G60" s="48">
        <f t="shared" si="8"/>
        <v>12.492044095210675</v>
      </c>
      <c r="H60" s="48">
        <f t="shared" si="8"/>
        <v>4.31375321459575</v>
      </c>
      <c r="I60" s="48">
        <f t="shared" si="8"/>
        <v>21.73889896898846</v>
      </c>
      <c r="J60" s="48">
        <f t="shared" si="8"/>
        <v>0.050299976538425994</v>
      </c>
      <c r="K60" s="48">
        <f t="shared" si="8"/>
        <v>7.1759477989610465</v>
      </c>
      <c r="L60" s="48">
        <f t="shared" si="8"/>
        <v>3.3961445673748702</v>
      </c>
    </row>
    <row r="61" spans="1:12" ht="6.75" customHeight="1">
      <c r="A61" s="55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</row>
    <row r="62" spans="1:12" ht="14.25" customHeight="1">
      <c r="A62" s="19" t="s">
        <v>49</v>
      </c>
      <c r="B62" s="48">
        <f aca="true" t="shared" si="9" ref="B62:L62">+(B20/B41-1)*100</f>
        <v>-15.174618870585743</v>
      </c>
      <c r="C62" s="48">
        <f t="shared" si="9"/>
        <v>13.09881082998734</v>
      </c>
      <c r="D62" s="48">
        <f t="shared" si="9"/>
        <v>-7.955280079710758</v>
      </c>
      <c r="E62" s="48">
        <f t="shared" si="9"/>
        <v>-16.408874252579086</v>
      </c>
      <c r="F62" s="48">
        <f t="shared" si="9"/>
        <v>9.190818285009295</v>
      </c>
      <c r="G62" s="48">
        <f t="shared" si="9"/>
        <v>3.060063496467591</v>
      </c>
      <c r="H62" s="48">
        <f t="shared" si="9"/>
        <v>3.302829336652513</v>
      </c>
      <c r="I62" s="48">
        <f t="shared" si="9"/>
        <v>-1.219297846026024</v>
      </c>
      <c r="J62" s="48">
        <f t="shared" si="9"/>
        <v>-4.987928728375534</v>
      </c>
      <c r="K62" s="48">
        <f t="shared" si="9"/>
        <v>6.662465697259634</v>
      </c>
      <c r="L62" s="48">
        <f t="shared" si="9"/>
        <v>-4.1530609291886345</v>
      </c>
    </row>
    <row r="63" spans="1:12" ht="7.5" customHeight="1">
      <c r="A63" s="55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1:12" ht="14.25" customHeight="1">
      <c r="A64" s="19" t="s">
        <v>14</v>
      </c>
      <c r="B64" s="48">
        <f aca="true" t="shared" si="10" ref="B64:L64">+(B22/B43-1)*100</f>
        <v>-9.517742507262783</v>
      </c>
      <c r="C64" s="48">
        <f t="shared" si="10"/>
        <v>8.352046105281751</v>
      </c>
      <c r="D64" s="48">
        <f t="shared" si="10"/>
        <v>-16.655331955469265</v>
      </c>
      <c r="E64" s="48">
        <f t="shared" si="10"/>
        <v>-5.299724306712472</v>
      </c>
      <c r="F64" s="48">
        <f t="shared" si="10"/>
        <v>3.1568060614141746</v>
      </c>
      <c r="G64" s="48">
        <f t="shared" si="10"/>
        <v>-4.400348224466333</v>
      </c>
      <c r="H64" s="48">
        <f t="shared" si="10"/>
        <v>2.743382582062459</v>
      </c>
      <c r="I64" s="48">
        <f t="shared" si="10"/>
        <v>-5.675409451140445</v>
      </c>
      <c r="J64" s="48">
        <f t="shared" si="10"/>
        <v>-22.899874709050316</v>
      </c>
      <c r="K64" s="48">
        <f t="shared" si="10"/>
        <v>-10.804279710600984</v>
      </c>
      <c r="L64" s="48">
        <f t="shared" si="10"/>
        <v>-3.918209610041168</v>
      </c>
    </row>
    <row r="65" spans="1:12" ht="14.25" customHeight="1">
      <c r="A65" s="19" t="s">
        <v>15</v>
      </c>
      <c r="B65" s="48">
        <f aca="true" t="shared" si="11" ref="B65:L65">+(B23/B44-1)*100</f>
        <v>-4.870509115574617</v>
      </c>
      <c r="C65" s="48">
        <f t="shared" si="11"/>
        <v>43.969017001463314</v>
      </c>
      <c r="D65" s="48">
        <f t="shared" si="11"/>
        <v>0.2165744436965822</v>
      </c>
      <c r="E65" s="48">
        <f t="shared" si="11"/>
        <v>-5.4316918153602405</v>
      </c>
      <c r="F65" s="48">
        <f t="shared" si="11"/>
        <v>13.458091116473714</v>
      </c>
      <c r="G65" s="48">
        <f t="shared" si="11"/>
        <v>4.456466295379036</v>
      </c>
      <c r="H65" s="48">
        <f t="shared" si="11"/>
        <v>8.01097194064646</v>
      </c>
      <c r="I65" s="48">
        <f t="shared" si="11"/>
        <v>-10.389152176890914</v>
      </c>
      <c r="J65" s="48">
        <f t="shared" si="11"/>
        <v>6.1413149193491945</v>
      </c>
      <c r="K65" s="48">
        <f t="shared" si="11"/>
        <v>8.112783534476575</v>
      </c>
      <c r="L65" s="48">
        <f t="shared" si="11"/>
        <v>3.9905143103687646</v>
      </c>
    </row>
    <row r="66" spans="1:12" ht="14.25" customHeight="1">
      <c r="A66" s="19" t="s">
        <v>27</v>
      </c>
      <c r="B66" s="48">
        <f aca="true" t="shared" si="12" ref="B66:L66">+(B24/B45-1)*100</f>
        <v>-16.816452391296856</v>
      </c>
      <c r="C66" s="48">
        <f t="shared" si="12"/>
        <v>31.35953080559033</v>
      </c>
      <c r="D66" s="48">
        <f t="shared" si="12"/>
        <v>-8.301655650539285</v>
      </c>
      <c r="E66" s="48">
        <f t="shared" si="12"/>
        <v>-9.682289760018714</v>
      </c>
      <c r="F66" s="48">
        <f t="shared" si="12"/>
        <v>13.415388243737869</v>
      </c>
      <c r="G66" s="48">
        <f t="shared" si="12"/>
        <v>3.7463030236144057</v>
      </c>
      <c r="H66" s="48">
        <f t="shared" si="12"/>
        <v>4.259309396412636</v>
      </c>
      <c r="I66" s="48">
        <f t="shared" si="12"/>
        <v>-6.183751620651712</v>
      </c>
      <c r="J66" s="48">
        <f t="shared" si="12"/>
        <v>-7.231050873483347</v>
      </c>
      <c r="K66" s="48">
        <f t="shared" si="12"/>
        <v>-13.441002714066741</v>
      </c>
      <c r="L66" s="48">
        <f t="shared" si="12"/>
        <v>-1.4637193104399482</v>
      </c>
    </row>
    <row r="67" spans="1:12" ht="7.5" customHeight="1">
      <c r="A67" s="55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</row>
    <row r="68" spans="1:12" ht="14.25" customHeight="1">
      <c r="A68" s="19" t="s">
        <v>22</v>
      </c>
      <c r="B68" s="48">
        <f aca="true" t="shared" si="13" ref="B68:L68">+(B26/B47-1)*100</f>
        <v>-6.815197638567961</v>
      </c>
      <c r="C68" s="48">
        <f t="shared" si="13"/>
        <v>9.482942025779039</v>
      </c>
      <c r="D68" s="48">
        <f t="shared" si="13"/>
        <v>1.600220155850396</v>
      </c>
      <c r="E68" s="48">
        <f t="shared" si="13"/>
        <v>5.147278625970975</v>
      </c>
      <c r="F68" s="48">
        <f t="shared" si="13"/>
        <v>15.696414687726667</v>
      </c>
      <c r="G68" s="48">
        <f t="shared" si="13"/>
        <v>-8.20873485987298</v>
      </c>
      <c r="H68" s="48">
        <f t="shared" si="13"/>
        <v>16.012659075561352</v>
      </c>
      <c r="I68" s="48">
        <f t="shared" si="13"/>
        <v>-16.439830984341864</v>
      </c>
      <c r="J68" s="48">
        <f t="shared" si="13"/>
        <v>-13.418744286713103</v>
      </c>
      <c r="K68" s="48">
        <f t="shared" si="13"/>
        <v>-18.74150348519845</v>
      </c>
      <c r="L68" s="48">
        <f t="shared" si="13"/>
        <v>2.8039476823505494</v>
      </c>
    </row>
    <row r="69" spans="1:12" ht="7.5" customHeight="1">
      <c r="A69" s="55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</row>
    <row r="70" spans="1:12" ht="14.25" customHeight="1">
      <c r="A70" s="56" t="s">
        <v>23</v>
      </c>
      <c r="B70" s="48">
        <f aca="true" t="shared" si="14" ref="B70:L70">+(B28/B49-1)*100</f>
        <v>-11.413302302743455</v>
      </c>
      <c r="C70" s="48">
        <f t="shared" si="14"/>
        <v>12.179332895534367</v>
      </c>
      <c r="D70" s="48">
        <f t="shared" si="14"/>
        <v>-4.45779713707557</v>
      </c>
      <c r="E70" s="48">
        <f t="shared" si="14"/>
        <v>-8.541371631138405</v>
      </c>
      <c r="F70" s="48">
        <f t="shared" si="14"/>
        <v>7.679864072570508</v>
      </c>
      <c r="G70" s="48">
        <f t="shared" si="14"/>
        <v>2.1859409520762485</v>
      </c>
      <c r="H70" s="48">
        <f t="shared" si="14"/>
        <v>4.923016638947564</v>
      </c>
      <c r="I70" s="48">
        <f t="shared" si="14"/>
        <v>0.21843031965309567</v>
      </c>
      <c r="J70" s="48">
        <f t="shared" si="14"/>
        <v>-2.537982043467102</v>
      </c>
      <c r="K70" s="48">
        <f t="shared" si="14"/>
        <v>-1.3553521789155587</v>
      </c>
      <c r="L70" s="48">
        <f t="shared" si="14"/>
        <v>-0.15053885627467345</v>
      </c>
    </row>
    <row r="71" spans="1:12" ht="9" customHeight="1" thickBot="1">
      <c r="A71" s="41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</row>
    <row r="72" spans="1:12" ht="2.25" customHeight="1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</row>
    <row r="73" spans="1:12" s="7" customFormat="1" ht="12">
      <c r="A73" s="38" t="s">
        <v>42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s="7" customFormat="1" ht="12.75">
      <c r="A74" s="17" t="str">
        <f>+Imp!A63</f>
        <v> Nota: importaciones a valores CIF excepto Brasil y México a valores FOB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S9" sqref="S9"/>
    </sheetView>
  </sheetViews>
  <sheetFormatPr defaultColWidth="11.421875" defaultRowHeight="12.75"/>
  <cols>
    <col min="1" max="1" width="13.7109375" style="0" customWidth="1"/>
    <col min="2" max="11" width="8.57421875" style="0" customWidth="1"/>
    <col min="12" max="12" width="8.7109375" style="0" customWidth="1"/>
  </cols>
  <sheetData>
    <row r="1" spans="1:12" ht="12.75">
      <c r="A1" s="18" t="s">
        <v>63</v>
      </c>
      <c r="B1" s="76"/>
      <c r="C1" s="76"/>
      <c r="D1" s="76"/>
      <c r="E1" s="75"/>
      <c r="F1" s="76"/>
      <c r="G1" s="76"/>
      <c r="H1" s="75"/>
      <c r="I1" s="75"/>
      <c r="J1" s="76"/>
      <c r="K1" s="75"/>
      <c r="L1" s="17"/>
    </row>
    <row r="2" spans="1:12" ht="12.75">
      <c r="A2" s="18" t="str">
        <f>+Exp!A2</f>
        <v>ARGENTINA, BOLIVIA, BRASIL, CHILE, COLOMBIA, ECUADOR, MÉXICO, PARAGUAY, PERÚ Y URUGUAY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2.75">
      <c r="A3" s="18" t="s">
        <v>28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2.75">
      <c r="A4" s="19" t="str">
        <f>+Exp!A4</f>
        <v>Enero-diciembre 2013-2014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2.75">
      <c r="A5" s="19" t="s">
        <v>39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8.25" customHeight="1" thickBo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15" customHeight="1" thickBot="1">
      <c r="A7" s="69" t="s">
        <v>0</v>
      </c>
      <c r="B7" s="67" t="s">
        <v>30</v>
      </c>
      <c r="C7" s="67" t="s">
        <v>31</v>
      </c>
      <c r="D7" s="67" t="s">
        <v>32</v>
      </c>
      <c r="E7" s="68" t="s">
        <v>33</v>
      </c>
      <c r="F7" s="67" t="s">
        <v>40</v>
      </c>
      <c r="G7" s="67" t="s">
        <v>34</v>
      </c>
      <c r="H7" s="67" t="s">
        <v>35</v>
      </c>
      <c r="I7" s="67" t="s">
        <v>41</v>
      </c>
      <c r="J7" s="67" t="s">
        <v>37</v>
      </c>
      <c r="K7" s="67" t="s">
        <v>38</v>
      </c>
      <c r="L7" s="67" t="s">
        <v>18</v>
      </c>
    </row>
    <row r="8" spans="1:12" ht="9" customHeight="1">
      <c r="A8" s="42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15">
      <c r="A9" s="43"/>
      <c r="B9" s="43" t="str">
        <f>+Exp!B10</f>
        <v>Enero-diciembre 2014</v>
      </c>
      <c r="C9" s="43"/>
      <c r="D9" s="44"/>
      <c r="E9" s="44"/>
      <c r="F9" s="44"/>
      <c r="G9" s="44"/>
      <c r="H9" s="44"/>
      <c r="I9" s="44"/>
      <c r="J9" s="44"/>
      <c r="K9" s="44"/>
      <c r="L9" s="44"/>
    </row>
    <row r="10" spans="1:12" ht="9" customHeight="1">
      <c r="A10" s="45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9" ht="12.75">
      <c r="A11" s="18" t="s">
        <v>6</v>
      </c>
      <c r="B11" s="40">
        <f>+ExpRM!B11-ImpRM!B11</f>
        <v>7039.247188400004</v>
      </c>
      <c r="C11" s="40">
        <f>+ExpRM!C11-ImpRM!C11</f>
        <v>3525.9273228799993</v>
      </c>
      <c r="D11" s="40">
        <f>+ExpRM!D11-ImpRM!D11</f>
        <v>5921.488399999995</v>
      </c>
      <c r="E11" s="40">
        <f>+ExpRM!E11-ImpRM!E11</f>
        <v>-5689.716000000002</v>
      </c>
      <c r="F11" s="40">
        <f>+ExpRM!F11-ImpRM!F11</f>
        <v>-410.73299999999836</v>
      </c>
      <c r="G11" s="40">
        <f>+ExpRM!G11-ImpRM!G11</f>
        <v>-445.54250599999887</v>
      </c>
      <c r="H11" s="40">
        <f>+ExpRM!H11-ImpRM!H11</f>
        <v>9353.063</v>
      </c>
      <c r="I11" s="40">
        <f>+ExpRM!I11-ImpRM!I11</f>
        <v>-849.50569</v>
      </c>
      <c r="J11" s="40">
        <f>+ExpRM!J11-ImpRM!J11</f>
        <v>-2539.2341650240005</v>
      </c>
      <c r="K11" s="40">
        <f>+ExpRM!K11-ImpRM!K11</f>
        <v>-1354.2094100000004</v>
      </c>
      <c r="L11" s="40"/>
      <c r="M11" s="13"/>
      <c r="N11" s="13"/>
      <c r="O11" s="13"/>
      <c r="P11" s="13"/>
      <c r="Q11" s="13"/>
      <c r="R11" s="13"/>
      <c r="S11" s="13"/>
    </row>
    <row r="12" spans="1:19" ht="12.75">
      <c r="A12" s="1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13"/>
      <c r="N12" s="13"/>
      <c r="O12" s="13"/>
      <c r="P12" s="13"/>
      <c r="Q12" s="13"/>
      <c r="R12" s="13"/>
      <c r="S12" s="13"/>
    </row>
    <row r="13" spans="1:12" ht="12.75">
      <c r="A13" s="18" t="s">
        <v>24</v>
      </c>
      <c r="B13" s="40">
        <f>+ExpRM!B13-ImpRM!B13</f>
        <v>-353.15467722000903</v>
      </c>
      <c r="C13" s="40">
        <f>+ExpRM!C13-ImpRM!C13</f>
        <v>-1028.064599510004</v>
      </c>
      <c r="D13" s="40">
        <f>+ExpRM!D13-ImpRM!D13</f>
        <v>-9880.661599999963</v>
      </c>
      <c r="E13" s="40">
        <f>+ExpRM!E13-ImpRM!E13</f>
        <v>14769.080999999998</v>
      </c>
      <c r="F13" s="40">
        <f>+ExpRM!F13-ImpRM!F13</f>
        <v>-8838.871999999996</v>
      </c>
      <c r="G13" s="40">
        <f>+ExpRM!G13-ImpRM!G13</f>
        <v>-1561.694039042006</v>
      </c>
      <c r="H13" s="40">
        <f>+ExpRM!H13-ImpRM!H13</f>
        <v>-11794.825000000012</v>
      </c>
      <c r="I13" s="40">
        <f>+ExpRM!I13-ImpRM!I13</f>
        <v>-1663.5339080000012</v>
      </c>
      <c r="J13" s="40">
        <f>+ExpRM!J13-ImpRM!J13</f>
        <v>-1490.075701845988</v>
      </c>
      <c r="K13" s="40">
        <f>+ExpRM!K13-ImpRM!K13</f>
        <v>-970.488080000001</v>
      </c>
      <c r="L13" s="40">
        <f>SUM(B13:K13)</f>
        <v>-22812.288605617985</v>
      </c>
    </row>
    <row r="14" spans="1:12" ht="6.75" customHeight="1">
      <c r="A14" s="55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12.75">
      <c r="A15" s="19" t="s">
        <v>53</v>
      </c>
      <c r="B15" s="40">
        <f>ExpRM!B15-ImpRM!B15</f>
        <v>-1359.7909870999997</v>
      </c>
      <c r="C15" s="40">
        <f>ExpRM!C15-ImpRM!C15</f>
        <v>-11.2217599</v>
      </c>
      <c r="D15" s="40">
        <f>ExpRM!D15-ImpRM!D15</f>
        <v>2621.0888</v>
      </c>
      <c r="E15" s="40">
        <f>ExpRM!E15-ImpRM!E15</f>
        <v>-783.8040000000001</v>
      </c>
      <c r="F15" s="40">
        <f>ExpRM!F15-ImpRM!F15</f>
        <v>3015.264</v>
      </c>
      <c r="G15" s="40">
        <f>ExpRM!G15-ImpRM!G15</f>
        <v>-81.88741999999996</v>
      </c>
      <c r="H15" s="40">
        <f>ExpRM!H15-ImpRM!H15</f>
        <v>1036.0200000000004</v>
      </c>
      <c r="I15" s="40">
        <f>ExpRM!I15-ImpRM!I15</f>
        <v>77.41460599999998</v>
      </c>
      <c r="J15" s="40">
        <f>ExpRM!J15-ImpRM!J15</f>
        <v>-347.55446205199985</v>
      </c>
      <c r="K15" s="40">
        <f>ExpRM!K15-ImpRM!K15</f>
        <v>40.592586999999995</v>
      </c>
      <c r="L15" s="40">
        <f>SUM(B15:K15)</f>
        <v>4206.121363948002</v>
      </c>
    </row>
    <row r="16" spans="1:12" ht="6.75" customHeight="1">
      <c r="A16" s="55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ht="12.75">
      <c r="A17" s="19" t="s">
        <v>50</v>
      </c>
      <c r="B17" s="40">
        <f>+ExpRM!B17-ImpRM!B17</f>
        <v>1176.4320257299996</v>
      </c>
      <c r="C17" s="40">
        <f>+ExpRM!C17-ImpRM!C17</f>
        <v>106.86164896</v>
      </c>
      <c r="D17" s="40">
        <f>+ExpRM!D17-ImpRM!D17</f>
        <v>-399.4119999999998</v>
      </c>
      <c r="E17" s="40">
        <f>+ExpRM!E17-ImpRM!E17</f>
        <v>32.766000000000076</v>
      </c>
      <c r="F17" s="40">
        <f>+ExpRM!F17-ImpRM!F17</f>
        <v>-499.023</v>
      </c>
      <c r="G17" s="40">
        <f>+ExpRM!G17-ImpRM!G17</f>
        <v>-144.794</v>
      </c>
      <c r="H17" s="40">
        <f>+ExpRM!H17-ImpRM!H17</f>
        <v>625.1879999999983</v>
      </c>
      <c r="I17" s="40">
        <f>+ExpRM!I17-ImpRM!I17</f>
        <v>-18.387265</v>
      </c>
      <c r="J17" s="40">
        <f>+ExpRM!J17-ImpRM!J17</f>
        <v>1655.6800813789994</v>
      </c>
      <c r="K17" s="40">
        <f>+ExpRM!K17-ImpRM!K17</f>
        <v>71.748354</v>
      </c>
      <c r="L17" s="40">
        <f>SUM(B17:K17)</f>
        <v>2607.059845068997</v>
      </c>
    </row>
    <row r="18" spans="1:12" ht="12.75">
      <c r="A18" s="19" t="s">
        <v>13</v>
      </c>
      <c r="B18" s="40">
        <f>+ExpRM!B18-ImpRM!B18</f>
        <v>-4853.08733501</v>
      </c>
      <c r="C18" s="40">
        <f>+ExpRM!C18-ImpRM!C18</f>
        <v>811.0733885300001</v>
      </c>
      <c r="D18" s="40">
        <f>+ExpRM!D18-ImpRM!D18</f>
        <v>-8154.181899999996</v>
      </c>
      <c r="E18" s="40">
        <f>+ExpRM!E18-ImpRM!E18</f>
        <v>-4260.611999999999</v>
      </c>
      <c r="F18" s="40">
        <f>+ExpRM!F18-ImpRM!F18</f>
        <v>-3851.8859999999986</v>
      </c>
      <c r="G18" s="40">
        <f>+ExpRM!G18-ImpRM!G18</f>
        <v>2533.435327000001</v>
      </c>
      <c r="H18" s="40">
        <f>+ExpRM!H18-ImpRM!H18</f>
        <v>123370.73299999998</v>
      </c>
      <c r="I18" s="40">
        <f>+ExpRM!I18-ImpRM!I18</f>
        <v>-761.2504190000001</v>
      </c>
      <c r="J18" s="40">
        <f>+ExpRM!J18-ImpRM!J18</f>
        <v>-2637.334266517998</v>
      </c>
      <c r="K18" s="40">
        <f>+ExpRM!K18-ImpRM!K18</f>
        <v>-662.9791920000001</v>
      </c>
      <c r="L18" s="40">
        <f>SUM(B18:K18)</f>
        <v>101533.91060300199</v>
      </c>
    </row>
    <row r="19" spans="1:12" ht="6.75" customHeight="1">
      <c r="A19" s="55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1:12" ht="12.75">
      <c r="A20" s="19" t="s">
        <v>57</v>
      </c>
      <c r="B20" s="40">
        <f>+ExpRM!B20-ImpRM!B20</f>
        <v>-1229.3155519899974</v>
      </c>
      <c r="C20" s="40">
        <f>+ExpRM!C20-ImpRM!C20</f>
        <v>-562.6909328100002</v>
      </c>
      <c r="D20" s="40">
        <f>+ExpRM!D20-ImpRM!D20</f>
        <v>-4666.040999999997</v>
      </c>
      <c r="E20" s="40">
        <f>+ExpRM!E20-ImpRM!E20</f>
        <v>1200.1200000000008</v>
      </c>
      <c r="F20" s="40">
        <f>+ExpRM!F20-ImpRM!F20</f>
        <v>577.8209999999999</v>
      </c>
      <c r="G20" s="40">
        <f>+ExpRM!G20-ImpRM!G20</f>
        <v>-42.368586000000505</v>
      </c>
      <c r="H20" s="40">
        <f>+ExpRM!H20-ImpRM!H20</f>
        <v>-24166.098</v>
      </c>
      <c r="I20" s="40">
        <f>+ExpRM!I20-ImpRM!I20</f>
        <v>397.8148119999996</v>
      </c>
      <c r="J20" s="40">
        <f>+ExpRM!J20-ImpRM!J20</f>
        <v>1355.9407957089998</v>
      </c>
      <c r="K20" s="40">
        <f>+ExpRM!K20-ImpRM!K20</f>
        <v>-665.5661010000002</v>
      </c>
      <c r="L20" s="40">
        <f>SUM(B20:K20)</f>
        <v>-27800.383564090997</v>
      </c>
    </row>
    <row r="21" spans="1:12" ht="7.5" customHeight="1">
      <c r="A21" s="55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1:12" ht="12.75">
      <c r="A22" s="19" t="s">
        <v>14</v>
      </c>
      <c r="B22" s="40">
        <f>+ExpRM!B22-ImpRM!B22</f>
        <v>-594.4347493299997</v>
      </c>
      <c r="C22" s="40">
        <f>+ExpRM!C22-ImpRM!C22</f>
        <v>-75.35044240000002</v>
      </c>
      <c r="D22" s="40">
        <f>+ExpRM!D22-ImpRM!D22</f>
        <v>816.5546999999997</v>
      </c>
      <c r="E22" s="40">
        <f>+ExpRM!E22-ImpRM!E22</f>
        <v>5970.846</v>
      </c>
      <c r="F22" s="40">
        <f>+ExpRM!F22-ImpRM!F22</f>
        <v>-1103.146</v>
      </c>
      <c r="G22" s="40">
        <f>+ExpRM!G22-ImpRM!G22</f>
        <v>-254.14806099999998</v>
      </c>
      <c r="H22" s="40">
        <f>+ExpRM!H22-ImpRM!H22</f>
        <v>-14935.326000000001</v>
      </c>
      <c r="I22" s="40">
        <f>+ExpRM!I22-ImpRM!I22</f>
        <v>-157.351879</v>
      </c>
      <c r="J22" s="40">
        <f>+ExpRM!J22-ImpRM!J22</f>
        <v>475.3467763609997</v>
      </c>
      <c r="K22" s="40">
        <f>+ExpRM!K22-ImpRM!K22</f>
        <v>-70.705626</v>
      </c>
      <c r="L22" s="40">
        <f>SUM(B22:K22)</f>
        <v>-9927.715281369003</v>
      </c>
    </row>
    <row r="23" spans="1:12" ht="7.5" customHeight="1">
      <c r="A23" s="55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ht="12.75">
      <c r="A24" s="19" t="s">
        <v>15</v>
      </c>
      <c r="B24" s="40">
        <f>+ExpRM!B23-ImpRM!B23</f>
        <v>-6111.434430359997</v>
      </c>
      <c r="C24" s="40">
        <f>+ExpRM!C23-ImpRM!C23</f>
        <v>-1296.43559095</v>
      </c>
      <c r="D24" s="40">
        <f>+ExpRM!D23-ImpRM!D23</f>
        <v>5710.583899999998</v>
      </c>
      <c r="E24" s="40">
        <f>+ExpRM!E23-ImpRM!E23</f>
        <v>5326.115000000002</v>
      </c>
      <c r="F24" s="40">
        <f>+ExpRM!F23-ImpRM!F23</f>
        <v>-6027.112</v>
      </c>
      <c r="G24" s="40">
        <f>+ExpRM!G23-ImpRM!G23</f>
        <v>-3332.9704599999995</v>
      </c>
      <c r="H24" s="40">
        <f>+ExpRM!H23-ImpRM!H23</f>
        <v>-59537.984</v>
      </c>
      <c r="I24" s="40">
        <f>+ExpRM!I23-ImpRM!I23</f>
        <v>-2926.297262</v>
      </c>
      <c r="J24" s="40">
        <f>+ExpRM!J23-ImpRM!J23</f>
        <v>-1806.6198281200013</v>
      </c>
      <c r="K24" s="40">
        <f>+ExpRM!K23-ImpRM!K23</f>
        <v>-871.5027889999999</v>
      </c>
      <c r="L24" s="40">
        <f>SUM(B24:K24)</f>
        <v>-70873.65746043</v>
      </c>
    </row>
    <row r="25" spans="1:12" ht="7.5" customHeight="1">
      <c r="A25" s="55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1:12" ht="12.75">
      <c r="A26" s="19" t="s">
        <v>27</v>
      </c>
      <c r="B26" s="40">
        <f>+ExpRM!B24-ImpRM!B24</f>
        <v>1293.5124163099995</v>
      </c>
      <c r="C26" s="40">
        <f>+ExpRM!C24-ImpRM!C24</f>
        <v>134.76019605</v>
      </c>
      <c r="D26" s="40">
        <f>+ExpRM!D24-ImpRM!D24</f>
        <v>-3162.4550000000017</v>
      </c>
      <c r="E26" s="40">
        <f>+ExpRM!E24-ImpRM!E24</f>
        <v>3293.095</v>
      </c>
      <c r="F26" s="40">
        <f>+ExpRM!F24-ImpRM!F24</f>
        <v>-2246.537</v>
      </c>
      <c r="G26" s="40">
        <f>+ExpRM!G24-ImpRM!G24</f>
        <v>-1443.624946</v>
      </c>
      <c r="H26" s="40">
        <f>+ExpRM!H24-ImpRM!H24</f>
        <v>-31798.157999999996</v>
      </c>
      <c r="I26" s="40">
        <f>+ExpRM!I24-ImpRM!I24</f>
        <v>-137.66435099999995</v>
      </c>
      <c r="J26" s="40">
        <f>+ExpRM!J24-ImpRM!J24</f>
        <v>-1051.1870550840003</v>
      </c>
      <c r="K26" s="40">
        <f>+ExpRM!K24-ImpRM!K24</f>
        <v>-336.06757500000003</v>
      </c>
      <c r="L26" s="40">
        <f>SUM(B26:K26)</f>
        <v>-35454.326314724</v>
      </c>
    </row>
    <row r="27" spans="1:12" ht="7.5" customHeight="1">
      <c r="A27" s="55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2" ht="12.75">
      <c r="A28" s="19" t="s">
        <v>22</v>
      </c>
      <c r="B28" s="40">
        <f>+ExpRM!B26-ImpRM!B26</f>
        <v>11324.963934529991</v>
      </c>
      <c r="C28" s="40">
        <f>+ExpRM!C26-ImpRM!C26</f>
        <v>-135.06110699000396</v>
      </c>
      <c r="D28" s="40">
        <f>+ExpRM!D26-ImpRM!D26</f>
        <v>-2646.7990999999674</v>
      </c>
      <c r="E28" s="40">
        <f>+ExpRM!E26-ImpRM!E26</f>
        <v>3990.5550000000003</v>
      </c>
      <c r="F28" s="40">
        <f>+ExpRM!F26-ImpRM!F26</f>
        <v>1295.7470000000003</v>
      </c>
      <c r="G28" s="40">
        <f>+ExpRM!G26-ImpRM!G26</f>
        <v>1204.6641069579944</v>
      </c>
      <c r="H28" s="40">
        <f>+ExpRM!H26-ImpRM!H26</f>
        <v>-6389.200000000001</v>
      </c>
      <c r="I28" s="40">
        <f>+ExpRM!I26-ImpRM!I26</f>
        <v>1862.1878499999998</v>
      </c>
      <c r="J28" s="40">
        <f>+ExpRM!J26-ImpRM!J26</f>
        <v>865.6522564790102</v>
      </c>
      <c r="K28" s="40">
        <f>+ExpRM!K26-ImpRM!K26</f>
        <v>1523.9922620000002</v>
      </c>
      <c r="L28" s="40">
        <f>SUM(B28:K28)</f>
        <v>12896.702202977023</v>
      </c>
    </row>
    <row r="29" spans="1:12" ht="9" customHeight="1">
      <c r="A29" s="55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2" ht="12.75">
      <c r="A30" s="56" t="s">
        <v>23</v>
      </c>
      <c r="B30" s="40">
        <f>+ExpRM!B28-ImpRM!B28</f>
        <v>6686.092511179988</v>
      </c>
      <c r="C30" s="40">
        <f>+ExpRM!C28-ImpRM!C28</f>
        <v>2497.8627233699954</v>
      </c>
      <c r="D30" s="40">
        <f>+ExpRM!D28-ImpRM!D28</f>
        <v>-3959.173199999961</v>
      </c>
      <c r="E30" s="40">
        <f>+ExpRM!E28-ImpRM!E28</f>
        <v>9079.36499999999</v>
      </c>
      <c r="F30" s="40">
        <f>+ExpRM!F28-ImpRM!F28</f>
        <v>-9249.604999999996</v>
      </c>
      <c r="G30" s="40">
        <f>+ExpRM!G28-ImpRM!G28</f>
        <v>-2007.2365450420039</v>
      </c>
      <c r="H30" s="40">
        <f>+ExpRM!H28-ImpRM!H28</f>
        <v>-2441.761999999988</v>
      </c>
      <c r="I30" s="40">
        <f>+ExpRM!I28-ImpRM!I28</f>
        <v>-2513.0395979999994</v>
      </c>
      <c r="J30" s="40">
        <f>+ExpRM!J28-ImpRM!J28</f>
        <v>-4029.3098668699895</v>
      </c>
      <c r="K30" s="40">
        <f>+ExpRM!K28-ImpRM!K28</f>
        <v>-2324.6974900000005</v>
      </c>
      <c r="L30" s="40">
        <f>SUM(B30:K30)</f>
        <v>-8261.503465361964</v>
      </c>
    </row>
    <row r="31" spans="1:12" ht="9" customHeight="1">
      <c r="A31" s="17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ht="15">
      <c r="A32" s="43"/>
      <c r="B32" s="59" t="str">
        <f>+Exp!B27</f>
        <v>Enero-diciembre 2013</v>
      </c>
      <c r="C32" s="59"/>
      <c r="D32" s="57"/>
      <c r="E32" s="57"/>
      <c r="F32" s="57"/>
      <c r="G32" s="57"/>
      <c r="H32" s="57"/>
      <c r="I32" s="57"/>
      <c r="J32" s="57"/>
      <c r="K32" s="57"/>
      <c r="L32" s="57"/>
    </row>
    <row r="33" spans="1:12" ht="9" customHeight="1">
      <c r="A33" s="45"/>
      <c r="B33" s="40"/>
      <c r="C33" s="40"/>
      <c r="D33" s="57"/>
      <c r="E33" s="57"/>
      <c r="F33" s="57"/>
      <c r="G33" s="57"/>
      <c r="H33" s="57"/>
      <c r="I33" s="57"/>
      <c r="J33" s="57"/>
      <c r="K33" s="57"/>
      <c r="L33" s="40"/>
    </row>
    <row r="34" spans="1:12" ht="12.75">
      <c r="A34" s="18" t="s">
        <v>6</v>
      </c>
      <c r="B34" s="40">
        <f>+ExpRM!B32-ImpRM!B32</f>
        <v>7170.510207070005</v>
      </c>
      <c r="C34" s="40">
        <f>+ExpRM!C32-ImpRM!C32</f>
        <v>4001.66785746</v>
      </c>
      <c r="D34" s="40">
        <f>+ExpRM!D32-ImpRM!D32</f>
        <v>12170.407799999994</v>
      </c>
      <c r="E34" s="40">
        <f>+ExpRM!E32-ImpRM!E32</f>
        <v>-6837.017</v>
      </c>
      <c r="F34" s="40">
        <f>+ExpRM!F32-ImpRM!F32</f>
        <v>-275.65900000000147</v>
      </c>
      <c r="G34" s="40">
        <f>+ExpRM!G32-ImpRM!G32</f>
        <v>-1506.3440909999981</v>
      </c>
      <c r="H34" s="40">
        <f>+ExpRM!H32-ImpRM!H32</f>
        <v>11668.673000000003</v>
      </c>
      <c r="I34" s="40">
        <f>+ExpRM!I32-ImpRM!I32</f>
        <v>-599.1048150000006</v>
      </c>
      <c r="J34" s="40">
        <f>+ExpRM!J32-ImpRM!J32</f>
        <v>-3705.8438354320006</v>
      </c>
      <c r="K34" s="40">
        <f>+ExpRM!K32-ImpRM!K32</f>
        <v>-1345.4684889999999</v>
      </c>
      <c r="L34" s="40"/>
    </row>
    <row r="35" spans="1:12" ht="12.75">
      <c r="A35" s="55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12.75">
      <c r="A36" s="18" t="s">
        <v>24</v>
      </c>
      <c r="B36" s="40">
        <f>+ExpRM!B34-ImpRM!B34</f>
        <v>833.9533561900244</v>
      </c>
      <c r="C36" s="40">
        <f>+ExpRM!C34-ImpRM!C34</f>
        <v>-1028.1737536500032</v>
      </c>
      <c r="D36" s="40">
        <f>+ExpRM!D34-ImpRM!D34</f>
        <v>-9884.349000000017</v>
      </c>
      <c r="E36" s="40">
        <f>+ExpRM!E34-ImpRM!E34</f>
        <v>11321.414000000004</v>
      </c>
      <c r="F36" s="40">
        <f>+ExpRM!F34-ImpRM!F34</f>
        <v>-914.1849999999904</v>
      </c>
      <c r="G36" s="40">
        <f>+ExpRM!G34-ImpRM!G34</f>
        <v>-791.9194000000061</v>
      </c>
      <c r="H36" s="40">
        <f>+ExpRM!H34-ImpRM!H34</f>
        <v>-12852.256000000052</v>
      </c>
      <c r="I36" s="40">
        <f>+ExpRM!I34-ImpRM!I34</f>
        <v>-2110.6057809999993</v>
      </c>
      <c r="J36" s="40">
        <f>+ExpRM!J34-ImpRM!J34</f>
        <v>2287.724718436999</v>
      </c>
      <c r="K36" s="40">
        <f>+ExpRM!K34-ImpRM!K34</f>
        <v>-1230.0255579999975</v>
      </c>
      <c r="L36" s="40">
        <f>SUM(B36:K36)</f>
        <v>-14368.422418023038</v>
      </c>
    </row>
    <row r="37" spans="1:12" ht="6.75" customHeight="1">
      <c r="A37" s="55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12.75">
      <c r="A38" s="19" t="s">
        <v>53</v>
      </c>
      <c r="B38" s="40">
        <f>+ExpRM!B36-ImpRM!B36</f>
        <v>-1195.2897653599998</v>
      </c>
      <c r="C38" s="40">
        <f>+ExpRM!C36-ImpRM!C36</f>
        <v>23.836487990000002</v>
      </c>
      <c r="D38" s="40">
        <f>+ExpRM!D36-ImpRM!D36</f>
        <v>597.6660000000002</v>
      </c>
      <c r="E38" s="40">
        <f>+ExpRM!E36-ImpRM!E36</f>
        <v>-651.2950000000001</v>
      </c>
      <c r="F38" s="40">
        <f>+ExpRM!F36-ImpRM!F36</f>
        <v>4221.206</v>
      </c>
      <c r="G38" s="40">
        <f>+ExpRM!G36-ImpRM!G36</f>
        <v>42.54611500000044</v>
      </c>
      <c r="H38" s="40">
        <f>+ExpRM!H36-ImpRM!H36</f>
        <v>927.5250000000005</v>
      </c>
      <c r="I38" s="40">
        <f>+ExpRM!I36-ImpRM!I36</f>
        <v>113.55964700000001</v>
      </c>
      <c r="J38" s="40">
        <f>+ExpRM!J36-ImpRM!J36</f>
        <v>172.62295303299987</v>
      </c>
      <c r="K38" s="40">
        <f>+ExpRM!K36-ImpRM!K36</f>
        <v>40.65611200000001</v>
      </c>
      <c r="L38" s="40">
        <f>SUM(B38:K38)</f>
        <v>4293.033549663001</v>
      </c>
    </row>
    <row r="39" spans="1:12" ht="6.75" customHeight="1">
      <c r="A39" s="55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ht="12.75">
      <c r="A40" s="19" t="s">
        <v>50</v>
      </c>
      <c r="B40" s="40">
        <f>+ExpRM!B38-ImpRM!B38</f>
        <v>1345.14084732</v>
      </c>
      <c r="C40" s="40">
        <f>+ExpRM!C38-ImpRM!C38</f>
        <v>107.89194705</v>
      </c>
      <c r="D40" s="40">
        <f>+ExpRM!D38-ImpRM!D38</f>
        <v>-299.8489999999997</v>
      </c>
      <c r="E40" s="40">
        <f>+ExpRM!E38-ImpRM!E38</f>
        <v>-129.99800000000005</v>
      </c>
      <c r="F40" s="40">
        <f>+ExpRM!F38-ImpRM!F38</f>
        <v>-609.958</v>
      </c>
      <c r="G40" s="40">
        <f>+ExpRM!G38-ImpRM!G38</f>
        <v>-139.123</v>
      </c>
      <c r="H40" s="40">
        <f>+ExpRM!H38-ImpRM!H38</f>
        <v>605.6130000000012</v>
      </c>
      <c r="I40" s="40">
        <f>+ExpRM!I38-ImpRM!I38</f>
        <v>-13.519651999999999</v>
      </c>
      <c r="J40" s="40">
        <f>+ExpRM!J38-ImpRM!J38</f>
        <v>2111.6205042000006</v>
      </c>
      <c r="K40" s="40">
        <f>+ExpRM!K38-ImpRM!K38</f>
        <v>7.400049999999993</v>
      </c>
      <c r="L40" s="40">
        <f>SUM(B40:K40)</f>
        <v>2985.218696570002</v>
      </c>
    </row>
    <row r="41" spans="1:12" ht="12.75">
      <c r="A41" s="19" t="s">
        <v>13</v>
      </c>
      <c r="B41" s="40">
        <f>+ExpRM!B39-ImpRM!B39</f>
        <v>-3450.8208792900004</v>
      </c>
      <c r="C41" s="40">
        <f>+ExpRM!C39-ImpRM!C39</f>
        <v>77.44900110999993</v>
      </c>
      <c r="D41" s="40">
        <f>+ExpRM!D39-ImpRM!D39</f>
        <v>-11429.349000000002</v>
      </c>
      <c r="E41" s="40">
        <f>+ExpRM!E39-ImpRM!E39</f>
        <v>-4827.926000000001</v>
      </c>
      <c r="F41" s="40">
        <f>+ExpRM!F39-ImpRM!F39</f>
        <v>2063.238000000001</v>
      </c>
      <c r="G41" s="40">
        <f>+ExpRM!G39-ImpRM!G39</f>
        <v>3329.5867800000015</v>
      </c>
      <c r="H41" s="40">
        <f>+ExpRM!H39-ImpRM!H39</f>
        <v>112109.00400000002</v>
      </c>
      <c r="I41" s="40">
        <f>+ExpRM!I39-ImpRM!I39</f>
        <v>-540.880521</v>
      </c>
      <c r="J41" s="40">
        <f>+ExpRM!J39-ImpRM!J39</f>
        <v>-1367.8507526239991</v>
      </c>
      <c r="K41" s="40">
        <f>+ExpRM!K39-ImpRM!K39</f>
        <v>-656.593122</v>
      </c>
      <c r="L41" s="40">
        <f>SUM(B41:K41)</f>
        <v>95305.857506196</v>
      </c>
    </row>
    <row r="42" spans="1:12" ht="6.75" customHeight="1">
      <c r="A42" s="55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2" ht="12.75">
      <c r="A43" s="19" t="s">
        <v>57</v>
      </c>
      <c r="B43" s="40">
        <f>+ExpRM!B41-ImpRM!B41</f>
        <v>-2939.4844198599985</v>
      </c>
      <c r="C43" s="40">
        <f>+ExpRM!C41-ImpRM!C41</f>
        <v>-347.7765528000001</v>
      </c>
      <c r="D43" s="40">
        <f>+ExpRM!D41-ImpRM!D41</f>
        <v>-2979.0797999999922</v>
      </c>
      <c r="E43" s="40">
        <f>+ExpRM!E41-ImpRM!E41</f>
        <v>-466.15799999999945</v>
      </c>
      <c r="F43" s="40">
        <f>+ExpRM!F41-ImpRM!F41</f>
        <v>1242.9830000000002</v>
      </c>
      <c r="G43" s="40">
        <f>+ExpRM!G41-ImpRM!G41</f>
        <v>98.07647299999962</v>
      </c>
      <c r="H43" s="40">
        <f>+ExpRM!H41-ImpRM!H41</f>
        <v>-23368.587999999996</v>
      </c>
      <c r="I43" s="40">
        <f>+ExpRM!I41-ImpRM!I41</f>
        <v>382.2911039999997</v>
      </c>
      <c r="J43" s="40">
        <f>+ExpRM!J41-ImpRM!J41</f>
        <v>1667.1446306560001</v>
      </c>
      <c r="K43" s="40">
        <f>+ExpRM!K41-ImpRM!K41</f>
        <v>-500.6751589999999</v>
      </c>
      <c r="L43" s="40">
        <f>SUM(B43:K43)</f>
        <v>-27211.26672400399</v>
      </c>
    </row>
    <row r="44" spans="1:12" ht="7.5" customHeight="1">
      <c r="A44" s="55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ht="12.75">
      <c r="A45" s="19" t="s">
        <v>14</v>
      </c>
      <c r="B45" s="40">
        <f>+ExpRM!B43-ImpRM!B43</f>
        <v>-58.34261571000002</v>
      </c>
      <c r="C45" s="40">
        <f>+ExpRM!C43-ImpRM!C43</f>
        <v>-51.579882579999946</v>
      </c>
      <c r="D45" s="40">
        <f>+ExpRM!D43-ImpRM!D43</f>
        <v>882.7799999999997</v>
      </c>
      <c r="E45" s="40">
        <f>+ExpRM!E43-ImpRM!E43</f>
        <v>5491.1669999999995</v>
      </c>
      <c r="F45" s="40">
        <f>+ExpRM!F43-ImpRM!F43</f>
        <v>-1089.556</v>
      </c>
      <c r="G45" s="40">
        <f>+ExpRM!G43-ImpRM!G43</f>
        <v>-30.925617000000102</v>
      </c>
      <c r="H45" s="40">
        <f>+ExpRM!H43-ImpRM!H43</f>
        <v>-14832.059000000001</v>
      </c>
      <c r="I45" s="40">
        <f>+ExpRM!I43-ImpRM!I43</f>
        <v>-193.952974</v>
      </c>
      <c r="J45" s="40">
        <f>+ExpRM!J43-ImpRM!J43</f>
        <v>794.8031506130001</v>
      </c>
      <c r="K45" s="40">
        <f>+ExpRM!K43-ImpRM!K43</f>
        <v>-82.283307</v>
      </c>
      <c r="L45" s="40">
        <f>SUM(B45:K45)</f>
        <v>-9169.949245677004</v>
      </c>
    </row>
    <row r="46" spans="1:12" ht="7.5" customHeight="1">
      <c r="A46" s="55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ht="12.75">
      <c r="A47" s="19" t="s">
        <v>15</v>
      </c>
      <c r="B47" s="40">
        <f>+ExpRM!B44-ImpRM!B44</f>
        <v>-5550.073865169999</v>
      </c>
      <c r="C47" s="40">
        <f>+ExpRM!C44-ImpRM!C44</f>
        <v>-937.4322876599999</v>
      </c>
      <c r="D47" s="40">
        <f>+ExpRM!D44-ImpRM!D44</f>
        <v>11219.614999999998</v>
      </c>
      <c r="E47" s="40">
        <f>+ExpRM!E44-ImpRM!E44</f>
        <v>5317.807999999999</v>
      </c>
      <c r="F47" s="40">
        <f>+ExpRM!F44-ImpRM!F44</f>
        <v>-5294.004000000001</v>
      </c>
      <c r="G47" s="40">
        <f>+ExpRM!G44-ImpRM!G44</f>
        <v>-3009.2242900000006</v>
      </c>
      <c r="H47" s="40">
        <f>+ExpRM!H44-ImpRM!H44</f>
        <v>-54183.847</v>
      </c>
      <c r="I47" s="40">
        <f>+ExpRM!I44-ImpRM!I44</f>
        <v>-3304.489985</v>
      </c>
      <c r="J47" s="40">
        <f>+ExpRM!J44-ImpRM!J44</f>
        <v>-985.1016766540015</v>
      </c>
      <c r="K47" s="40">
        <f>+ExpRM!K44-ImpRM!K44</f>
        <v>-640.7301030000001</v>
      </c>
      <c r="L47" s="40">
        <f>SUM(B47:K47)</f>
        <v>-57367.480207484004</v>
      </c>
    </row>
    <row r="48" spans="1:12" ht="7.5" customHeight="1">
      <c r="A48" s="55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ht="12.75">
      <c r="A49" s="19" t="s">
        <v>27</v>
      </c>
      <c r="B49" s="40">
        <f>+ExpRM!B45-ImpRM!B45</f>
        <v>1759.4100450600008</v>
      </c>
      <c r="C49" s="40">
        <f>+ExpRM!C45-ImpRM!C45</f>
        <v>92.99783300999997</v>
      </c>
      <c r="D49" s="40">
        <f>+ExpRM!D45-ImpRM!D45</f>
        <v>-5215.442000000001</v>
      </c>
      <c r="E49" s="40">
        <f>+ExpRM!E45-ImpRM!E45</f>
        <v>2710.182</v>
      </c>
      <c r="F49" s="40">
        <f>+ExpRM!F45-ImpRM!F45</f>
        <v>-2237.549</v>
      </c>
      <c r="G49" s="40">
        <f>+ExpRM!G45-ImpRM!G45</f>
        <v>-1528.4982280000002</v>
      </c>
      <c r="H49" s="40">
        <f>+ExpRM!H45-ImpRM!H45</f>
        <v>-30585.541999999998</v>
      </c>
      <c r="I49" s="40">
        <f>+ExpRM!I45-ImpRM!I45</f>
        <v>-220.25535800000006</v>
      </c>
      <c r="J49" s="40">
        <f>+ExpRM!J45-ImpRM!J45</f>
        <v>-970.9654336899998</v>
      </c>
      <c r="K49" s="40">
        <f>+ExpRM!K45-ImpRM!K45</f>
        <v>-435.73335199999997</v>
      </c>
      <c r="L49" s="40">
        <f>SUM(B49:K49)</f>
        <v>-36631.39549362</v>
      </c>
    </row>
    <row r="50" spans="1:12" ht="7.5" customHeight="1">
      <c r="A50" s="55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ht="12.75">
      <c r="A51" s="19" t="s">
        <v>22</v>
      </c>
      <c r="B51" s="40">
        <f>+ExpRM!B47-ImpRM!B47</f>
        <v>10923.41400920003</v>
      </c>
      <c r="C51" s="40">
        <f>+ExpRM!C47-ImpRM!C47</f>
        <v>6.439700229996845</v>
      </c>
      <c r="D51" s="40">
        <f>+ExpRM!D47-ImpRM!D47</f>
        <v>-2660.690200000012</v>
      </c>
      <c r="E51" s="40">
        <f>+ExpRM!E47-ImpRM!E47</f>
        <v>3877.6339999999996</v>
      </c>
      <c r="F51" s="40">
        <f>+ExpRM!F47-ImpRM!F47</f>
        <v>789.4549999999999</v>
      </c>
      <c r="G51" s="40">
        <f>+ExpRM!G47-ImpRM!G47</f>
        <v>445.6423669999949</v>
      </c>
      <c r="H51" s="40">
        <f>+ExpRM!H47-ImpRM!H47</f>
        <v>-3524.361999999999</v>
      </c>
      <c r="I51" s="40">
        <f>+ExpRM!I47-ImpRM!I47</f>
        <v>1666.6419580000015</v>
      </c>
      <c r="J51" s="40">
        <f>+ExpRM!J47-ImpRM!J47</f>
        <v>865.4513429029957</v>
      </c>
      <c r="K51" s="40">
        <f>+ExpRM!K47-ImpRM!K47</f>
        <v>1037.9333230000016</v>
      </c>
      <c r="L51" s="40">
        <f>SUM(B51:K51)</f>
        <v>13427.55950033301</v>
      </c>
    </row>
    <row r="52" spans="1:12" ht="9" customHeight="1">
      <c r="A52" s="55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1:12" ht="12.75">
      <c r="A53" s="56" t="s">
        <v>23</v>
      </c>
      <c r="B53" s="40">
        <f>+ExpRM!B49-ImpRM!B49</f>
        <v>8004.463563260026</v>
      </c>
      <c r="C53" s="40">
        <f>+ExpRM!C49-ImpRM!C49</f>
        <v>2973.494103809997</v>
      </c>
      <c r="D53" s="40">
        <f>+ExpRM!D49-ImpRM!D49</f>
        <v>2286.058799999999</v>
      </c>
      <c r="E53" s="40">
        <f>+ExpRM!E49-ImpRM!E49</f>
        <v>4484.396999999997</v>
      </c>
      <c r="F53" s="40">
        <f>+ExpRM!F49-ImpRM!F49</f>
        <v>-1189.84399999999</v>
      </c>
      <c r="G53" s="40">
        <f>+ExpRM!G49-ImpRM!G49</f>
        <v>-2298.263491000005</v>
      </c>
      <c r="H53" s="40">
        <f>+ExpRM!H49-ImpRM!H49</f>
        <v>-1183.5830000000424</v>
      </c>
      <c r="I53" s="40">
        <f>+ExpRM!I49-ImpRM!I49</f>
        <v>-2709.710595999999</v>
      </c>
      <c r="J53" s="40">
        <f>+ExpRM!J49-ImpRM!J49</f>
        <v>-1418.1191169949961</v>
      </c>
      <c r="K53" s="40">
        <f>+ExpRM!K49-ImpRM!K49</f>
        <v>-2575.4940469999965</v>
      </c>
      <c r="L53" s="40">
        <f>SUM(B53:K53)</f>
        <v>6373.399216074989</v>
      </c>
    </row>
    <row r="54" spans="1:12" ht="9" customHeight="1" thickBot="1">
      <c r="A54" s="41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</row>
    <row r="55" spans="1:12" ht="2.25" customHeight="1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1:12" s="7" customFormat="1" ht="12">
      <c r="A56" s="38" t="s">
        <v>42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</row>
    <row r="57" spans="1:12" s="7" customFormat="1" ht="12">
      <c r="A57" s="38" t="str">
        <f>+Imp!A63</f>
        <v> Nota: importaciones a valores CIF excepto Brasil y México a valores FOB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2:12" s="7" customFormat="1" ht="1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Garimon</dc:creator>
  <cp:keywords/>
  <dc:description/>
  <cp:lastModifiedBy>Fernando Correa</cp:lastModifiedBy>
  <cp:lastPrinted>2013-07-04T15:13:55Z</cp:lastPrinted>
  <dcterms:created xsi:type="dcterms:W3CDTF">2004-06-14T13:52:53Z</dcterms:created>
  <dcterms:modified xsi:type="dcterms:W3CDTF">2015-03-18T19:53:51Z</dcterms:modified>
  <cp:category/>
  <cp:version/>
  <cp:contentType/>
  <cp:contentStatus/>
</cp:coreProperties>
</file>