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'Exp'!$A$1:$L$59</definedName>
    <definedName name="_xlnm.Print_Area" localSheetId="3">'ExpRM'!$A$1:$L$74</definedName>
    <definedName name="_xlnm.Print_Area" localSheetId="4">'ImpRM'!$A$1:$M$74</definedName>
    <definedName name="_xlnm.Print_Area" localSheetId="2">'Part'!$A$1:$N$59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<sst xmlns="http://schemas.openxmlformats.org/spreadsheetml/2006/main" count="355" uniqueCount="69">
  <si>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</si>
  <si>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</si>
  <si>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</si>
  <si>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</si>
  <si>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</si>
  <si>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</si>
  <si>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</si>
  <si>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</si>
  <si>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</si>
  <si>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</si>
  <si>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</si>
  <si>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</si>
  <si>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</si>
  <si>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</si>
  <si>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</si>
  <si>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</si>
  <si>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</si>
  <si>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</si>
  <si>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</si>
  <si>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</si>
  <si>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</si>
  <si>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</si>
  <si>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</si>
  <si>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</si>
  <si>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</si>
  <si>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</si>
  <si>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</si>
  <si>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</si>
  <si>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</si>
  <si>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</si>
  <si>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</si>
  <si>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</si>
  <si>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</si>
  <si>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</si>
  <si>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</si>
  <si>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</si>
  <si>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</si>
  <si>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</si>
  <si>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</si>
  <si>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</si>
  <si>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</si>
  <si>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</si>
  <si>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</si>
  <si>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</si>
  <si>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PARTICIPACIÓN EN EL COMERCIO INTRARREGIONAL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</si>
  <si>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</si>
  <si>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</si>
  <si>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</si>
  <si>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</si>
  <si>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</si>
  <si>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</si>
  <si>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</si>
  <si>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</si>
  <si>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</si>
  <si>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</si>
  <si>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</si>
  <si>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</si>
  <si>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</si>
  <si>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Se destacan en negrita las participaciones y contribuciones mayores al 2%, y en sombreado las contribuciones negativas.</t>
  </si>
  <si>
    <t>En porcentajes</t>
  </si>
  <si>
    <t xml:space="preserve">U. Europea </t>
  </si>
  <si>
    <t>Enero-junio 2010-2011</t>
  </si>
  <si>
    <t>CUADRO A1</t>
  </si>
  <si>
    <t>CUADRO A2</t>
  </si>
  <si>
    <t>CUADRO A3</t>
  </si>
  <si>
    <t>CUADRO A4</t>
  </si>
  <si>
    <t>CUADRO A5</t>
  </si>
  <si>
    <t>CUADRO A6</t>
  </si>
  <si>
    <t>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</si>
</sst>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2" fontId="0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93" fontId="0" fillId="0" borderId="0" xfId="33" applyNumberFormat="1" applyFont="1" applyAlignment="1">
      <alignment/>
    </xf>
    <xf numFmtId="176" fontId="0" fillId="0" borderId="0" xfId="33" applyNumberFormat="1" applyFont="1" applyAlignment="1">
      <alignment/>
    </xf>
    <xf numFmtId="181" fontId="7" fillId="0" borderId="0" xfId="33" applyNumberFormat="1" applyFont="1" applyAlignment="1">
      <alignment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left" vertical="center"/>
    </xf>
    <xf numFmtId="0" fontId="3" fillId="34" borderId="10" xfId="33" applyFont="1" applyFill="1" applyBorder="1" applyAlignment="1" applyProtection="1">
      <alignment horizontal="centerContinuous" vertical="center"/>
      <protection/>
    </xf>
    <xf numFmtId="0" fontId="3" fillId="34" borderId="10" xfId="33" applyFont="1" applyFill="1" applyBorder="1" applyAlignment="1">
      <alignment horizontal="left" vertical="center"/>
    </xf>
    <xf numFmtId="0" fontId="3" fillId="34" borderId="11" xfId="33" applyFont="1" applyFill="1" applyBorder="1" applyAlignment="1" applyProtection="1">
      <alignment horizontal="centerContinuous" vertical="center"/>
      <protection/>
    </xf>
    <xf numFmtId="0" fontId="3" fillId="34" borderId="11" xfId="33" applyFont="1" applyFill="1" applyBorder="1" applyAlignment="1" applyProtection="1">
      <alignment horizontal="center" vertical="center"/>
      <protection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3" fillId="34" borderId="0" xfId="33" applyFont="1" applyFill="1" applyAlignment="1">
      <alignment horizontal="center" vertical="center"/>
    </xf>
    <xf numFmtId="0" fontId="3" fillId="34" borderId="10" xfId="33" applyFont="1" applyFill="1" applyBorder="1" applyAlignment="1" applyProtection="1">
      <alignment horizontal="center" vertical="center"/>
      <protection/>
    </xf>
    <xf numFmtId="0" fontId="2" fillId="33" borderId="12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8" sqref="P8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3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3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4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4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7.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thickBot="1">
      <c r="A7" s="62"/>
      <c r="B7" s="37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" customHeight="1" thickBot="1">
      <c r="A8" s="62" t="s">
        <v>0</v>
      </c>
      <c r="B8" s="37" t="s">
        <v>30</v>
      </c>
      <c r="C8" s="37" t="s">
        <v>31</v>
      </c>
      <c r="D8" s="37" t="s">
        <v>32</v>
      </c>
      <c r="E8" s="63" t="s">
        <v>33</v>
      </c>
      <c r="F8" s="37" t="s">
        <v>40</v>
      </c>
      <c r="G8" s="37" t="s">
        <v>34</v>
      </c>
      <c r="H8" s="37" t="s">
        <v>35</v>
      </c>
      <c r="I8" s="37" t="s">
        <v>41</v>
      </c>
      <c r="J8" s="37" t="s">
        <v>37</v>
      </c>
      <c r="K8" s="37" t="s">
        <v>38</v>
      </c>
      <c r="L8" s="37" t="s">
        <v>18</v>
      </c>
    </row>
    <row r="9" spans="1:12" ht="9" customHeight="1">
      <c r="A9" s="6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">
      <c r="A10" s="65"/>
      <c r="B10" s="65" t="str">
        <f>CONCATENATE(LEFT(A4,LEN(A4)-9),RIGHT(A4,4))</f>
        <v>Enero-junio 2011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9" customHeight="1">
      <c r="A11" s="67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23" s="5" customFormat="1" ht="14.25">
      <c r="A12" s="45" t="s">
        <v>1</v>
      </c>
      <c r="B12" s="68"/>
      <c r="C12" s="68">
        <v>439.30996799999997</v>
      </c>
      <c r="D12" s="68">
        <v>10438.028</v>
      </c>
      <c r="E12" s="68">
        <v>604.1669024300004</v>
      </c>
      <c r="F12" s="68">
        <v>111.66975961</v>
      </c>
      <c r="G12" s="68">
        <v>60.564666</v>
      </c>
      <c r="H12" s="68">
        <v>1019.734977</v>
      </c>
      <c r="I12" s="68">
        <v>468.4647</v>
      </c>
      <c r="J12" s="68">
        <v>90.6785848</v>
      </c>
      <c r="K12" s="68">
        <v>273.1</v>
      </c>
      <c r="L12" s="68">
        <f>SUM(B12:K12)</f>
        <v>13505.717557840002</v>
      </c>
      <c r="N12" s="15"/>
      <c r="O12" s="16"/>
      <c r="P12" s="25"/>
      <c r="Q12" s="27"/>
      <c r="R12" s="16"/>
      <c r="S12" s="27"/>
      <c r="T12" s="27"/>
      <c r="U12" s="27"/>
      <c r="V12" s="27"/>
      <c r="W12" s="16"/>
    </row>
    <row r="13" spans="1:23" s="5" customFormat="1" ht="14.25">
      <c r="A13" s="45" t="s">
        <v>2</v>
      </c>
      <c r="B13" s="68">
        <v>386.61850897</v>
      </c>
      <c r="C13" s="68"/>
      <c r="D13" s="68">
        <v>685.872</v>
      </c>
      <c r="E13" s="68">
        <v>179.40934714000002</v>
      </c>
      <c r="F13" s="68">
        <v>77.80229548</v>
      </c>
      <c r="G13" s="68">
        <v>10.458862000000002</v>
      </c>
      <c r="H13" s="68">
        <v>56.099548000000006</v>
      </c>
      <c r="I13" s="68">
        <v>27.102703</v>
      </c>
      <c r="J13" s="68">
        <v>188.32378780000002</v>
      </c>
      <c r="K13" s="68">
        <v>8.239291999999999</v>
      </c>
      <c r="L13" s="68">
        <f aca="true" t="shared" si="0" ref="L13:L23">SUM(B13:K13)</f>
        <v>1619.92634439</v>
      </c>
      <c r="N13" s="15"/>
      <c r="O13" s="16"/>
      <c r="P13" s="25"/>
      <c r="Q13" s="27"/>
      <c r="R13" s="16"/>
      <c r="S13" s="27"/>
      <c r="T13" s="27"/>
      <c r="U13" s="27"/>
      <c r="V13" s="27"/>
      <c r="W13" s="16"/>
    </row>
    <row r="14" spans="1:23" s="5" customFormat="1" ht="14.25">
      <c r="A14" s="45" t="s">
        <v>3</v>
      </c>
      <c r="B14" s="68">
        <v>8404.85126899</v>
      </c>
      <c r="C14" s="68">
        <v>1333.1119350000001</v>
      </c>
      <c r="D14" s="68"/>
      <c r="E14" s="68">
        <v>2312.155035239998</v>
      </c>
      <c r="F14" s="68">
        <v>618.02021883</v>
      </c>
      <c r="G14" s="68">
        <v>39.528002</v>
      </c>
      <c r="H14" s="68">
        <v>2027.924043</v>
      </c>
      <c r="I14" s="68">
        <v>312.93421500000005</v>
      </c>
      <c r="J14" s="68">
        <v>646.4758772000001</v>
      </c>
      <c r="K14" s="68">
        <v>717</v>
      </c>
      <c r="L14" s="68">
        <f t="shared" si="0"/>
        <v>16412.000595259997</v>
      </c>
      <c r="N14" s="15"/>
      <c r="O14" s="16"/>
      <c r="P14" s="16"/>
      <c r="Q14" s="27"/>
      <c r="R14" s="16"/>
      <c r="S14" s="27"/>
      <c r="T14" s="27"/>
      <c r="U14" s="27"/>
      <c r="V14" s="27"/>
      <c r="W14" s="16"/>
    </row>
    <row r="15" spans="1:23" s="5" customFormat="1" ht="14.25">
      <c r="A15" s="45" t="s">
        <v>4</v>
      </c>
      <c r="B15" s="68">
        <v>2065.55144292</v>
      </c>
      <c r="C15" s="68">
        <v>44.683769</v>
      </c>
      <c r="D15" s="68">
        <v>2679.442</v>
      </c>
      <c r="E15" s="68"/>
      <c r="F15" s="68">
        <v>1167.56591372</v>
      </c>
      <c r="G15" s="68">
        <v>410.61972000000003</v>
      </c>
      <c r="H15" s="68">
        <v>1001.505782</v>
      </c>
      <c r="I15" s="68">
        <v>281.04827500000005</v>
      </c>
      <c r="J15" s="68">
        <v>1005.415928</v>
      </c>
      <c r="K15" s="68">
        <v>55.424912</v>
      </c>
      <c r="L15" s="68">
        <f t="shared" si="0"/>
        <v>8711.25774264</v>
      </c>
      <c r="N15" s="15"/>
      <c r="O15" s="16"/>
      <c r="P15" s="25"/>
      <c r="Q15" s="16"/>
      <c r="R15" s="16"/>
      <c r="S15" s="27"/>
      <c r="T15" s="27"/>
      <c r="U15" s="27"/>
      <c r="V15" s="27"/>
      <c r="W15" s="16"/>
    </row>
    <row r="16" spans="1:23" s="5" customFormat="1" ht="14.25">
      <c r="A16" s="49" t="s">
        <v>5</v>
      </c>
      <c r="B16" s="68">
        <v>924.2493425499999</v>
      </c>
      <c r="C16" s="68">
        <v>90.063951</v>
      </c>
      <c r="D16" s="68">
        <v>1199.73</v>
      </c>
      <c r="E16" s="68">
        <v>446.08863907</v>
      </c>
      <c r="F16" s="68"/>
      <c r="G16" s="68">
        <v>465.066279</v>
      </c>
      <c r="H16" s="68">
        <v>2652.593001</v>
      </c>
      <c r="I16" s="68">
        <v>7.530956</v>
      </c>
      <c r="J16" s="68">
        <v>521.933727</v>
      </c>
      <c r="K16" s="68">
        <v>13.323488000000001</v>
      </c>
      <c r="L16" s="68">
        <f t="shared" si="0"/>
        <v>6320.57938362</v>
      </c>
      <c r="N16" s="15"/>
      <c r="O16" s="16"/>
      <c r="P16" s="25"/>
      <c r="Q16" s="27"/>
      <c r="R16" s="16"/>
      <c r="S16" s="27"/>
      <c r="T16" s="27"/>
      <c r="U16" s="27"/>
      <c r="V16" s="27"/>
      <c r="W16" s="16"/>
    </row>
    <row r="17" spans="1:23" s="5" customFormat="1" ht="14.25">
      <c r="A17" s="45" t="s">
        <v>7</v>
      </c>
      <c r="B17" s="68">
        <v>53.22581337</v>
      </c>
      <c r="C17" s="68">
        <v>0.12218899999999999</v>
      </c>
      <c r="D17" s="68">
        <v>280.776</v>
      </c>
      <c r="E17" s="68">
        <v>25.822115980000007</v>
      </c>
      <c r="F17" s="68">
        <v>17.766866280000002</v>
      </c>
      <c r="G17" s="68">
        <v>4.926</v>
      </c>
      <c r="H17" s="68">
        <v>189.40363699999997</v>
      </c>
      <c r="I17" s="68">
        <v>0.233627</v>
      </c>
      <c r="J17" s="68">
        <v>6.5277828</v>
      </c>
      <c r="K17" s="68">
        <v>34.344506</v>
      </c>
      <c r="L17" s="68">
        <f t="shared" si="0"/>
        <v>613.1485374299999</v>
      </c>
      <c r="N17" s="15"/>
      <c r="O17" s="16"/>
      <c r="P17" s="25"/>
      <c r="Q17" s="27"/>
      <c r="R17" s="16"/>
      <c r="S17" s="27"/>
      <c r="T17" s="27"/>
      <c r="U17" s="27"/>
      <c r="V17" s="27"/>
      <c r="W17" s="16"/>
    </row>
    <row r="18" spans="1:23" s="5" customFormat="1" ht="14.25">
      <c r="A18" s="45" t="s">
        <v>16</v>
      </c>
      <c r="B18" s="68">
        <v>205.29918824</v>
      </c>
      <c r="C18" s="68">
        <v>10.672654</v>
      </c>
      <c r="D18" s="68">
        <v>481.908</v>
      </c>
      <c r="E18" s="68">
        <v>295.61075116000023</v>
      </c>
      <c r="F18" s="68">
        <v>938.55297834</v>
      </c>
      <c r="G18" s="68"/>
      <c r="H18" s="68">
        <v>408.320827</v>
      </c>
      <c r="I18" s="68">
        <v>6.384592</v>
      </c>
      <c r="J18" s="68">
        <v>405.17352889999995</v>
      </c>
      <c r="K18" s="68">
        <v>6.5596049999999995</v>
      </c>
      <c r="L18" s="68">
        <f t="shared" si="0"/>
        <v>2758.4821246399997</v>
      </c>
      <c r="N18" s="15"/>
      <c r="O18" s="16"/>
      <c r="P18" s="25"/>
      <c r="Q18" s="27"/>
      <c r="R18" s="16"/>
      <c r="S18" s="16"/>
      <c r="T18" s="27"/>
      <c r="U18" s="27"/>
      <c r="V18" s="27"/>
      <c r="W18" s="16"/>
    </row>
    <row r="19" spans="1:23" s="5" customFormat="1" ht="14.25">
      <c r="A19" s="45" t="s">
        <v>8</v>
      </c>
      <c r="B19" s="68">
        <v>469.45668491</v>
      </c>
      <c r="C19" s="68">
        <v>34.482705</v>
      </c>
      <c r="D19" s="68">
        <v>1886.314</v>
      </c>
      <c r="E19" s="68">
        <v>1031.4989648300002</v>
      </c>
      <c r="F19" s="68">
        <v>339.79555676999996</v>
      </c>
      <c r="G19" s="68">
        <v>45.687576</v>
      </c>
      <c r="H19" s="68"/>
      <c r="I19" s="68">
        <v>4.382524999999999</v>
      </c>
      <c r="J19" s="68">
        <v>201.0978738</v>
      </c>
      <c r="K19" s="68">
        <v>74.897326</v>
      </c>
      <c r="L19" s="68">
        <f t="shared" si="0"/>
        <v>4087.6132123099997</v>
      </c>
      <c r="N19" s="15"/>
      <c r="O19" s="16"/>
      <c r="P19" s="25"/>
      <c r="Q19" s="27"/>
      <c r="R19" s="16"/>
      <c r="S19" s="27"/>
      <c r="T19" s="16"/>
      <c r="U19" s="27"/>
      <c r="V19" s="27"/>
      <c r="W19" s="16"/>
    </row>
    <row r="20" spans="1:23" s="5" customFormat="1" ht="14.25">
      <c r="A20" s="45" t="s">
        <v>9</v>
      </c>
      <c r="B20" s="68">
        <v>652.63930021</v>
      </c>
      <c r="C20" s="68">
        <v>11.747136000000001</v>
      </c>
      <c r="D20" s="68">
        <v>1361.594</v>
      </c>
      <c r="E20" s="68">
        <v>80.50918767999998</v>
      </c>
      <c r="F20" s="68">
        <v>6.1216940300000005</v>
      </c>
      <c r="G20" s="68">
        <v>0.749</v>
      </c>
      <c r="H20" s="68">
        <v>63.950231</v>
      </c>
      <c r="I20" s="68"/>
      <c r="J20" s="68">
        <v>4.0877839</v>
      </c>
      <c r="K20" s="68">
        <v>104.5</v>
      </c>
      <c r="L20" s="68">
        <f t="shared" si="0"/>
        <v>2285.8983328199997</v>
      </c>
      <c r="N20" s="15"/>
      <c r="O20" s="16"/>
      <c r="P20" s="25"/>
      <c r="Q20" s="27"/>
      <c r="R20" s="16"/>
      <c r="S20" s="27"/>
      <c r="T20" s="27"/>
      <c r="U20" s="16"/>
      <c r="V20" s="27"/>
      <c r="W20" s="16"/>
    </row>
    <row r="21" spans="1:23" s="5" customFormat="1" ht="14.25">
      <c r="A21" s="45" t="s">
        <v>10</v>
      </c>
      <c r="B21" s="68">
        <v>890.79920497</v>
      </c>
      <c r="C21" s="68">
        <v>211.931113</v>
      </c>
      <c r="D21" s="68">
        <v>1117.065</v>
      </c>
      <c r="E21" s="68">
        <v>850.3038921699997</v>
      </c>
      <c r="F21" s="68">
        <v>621.92326312</v>
      </c>
      <c r="G21" s="68">
        <v>938.446372</v>
      </c>
      <c r="H21" s="68">
        <v>630.3734529999999</v>
      </c>
      <c r="I21" s="68">
        <v>50.718419000000004</v>
      </c>
      <c r="J21" s="68"/>
      <c r="K21" s="68">
        <v>37.655165000000004</v>
      </c>
      <c r="L21" s="68">
        <f t="shared" si="0"/>
        <v>5349.21588226</v>
      </c>
      <c r="N21" s="15"/>
      <c r="O21" s="16"/>
      <c r="P21" s="25"/>
      <c r="Q21" s="27"/>
      <c r="R21" s="16"/>
      <c r="S21" s="27"/>
      <c r="T21" s="27"/>
      <c r="U21" s="16"/>
      <c r="V21" s="16"/>
      <c r="W21" s="16"/>
    </row>
    <row r="22" spans="1:23" s="5" customFormat="1" ht="14.25">
      <c r="A22" s="45" t="s">
        <v>11</v>
      </c>
      <c r="B22" s="68">
        <v>1028.54503826</v>
      </c>
      <c r="C22" s="68">
        <v>3.5194229999999997</v>
      </c>
      <c r="D22" s="68">
        <v>1112.036</v>
      </c>
      <c r="E22" s="68">
        <v>80.71071696000004</v>
      </c>
      <c r="F22" s="68">
        <v>7.82337952</v>
      </c>
      <c r="G22" s="68">
        <v>3.726</v>
      </c>
      <c r="H22" s="68">
        <v>125.922922</v>
      </c>
      <c r="I22" s="68">
        <v>515.330147</v>
      </c>
      <c r="J22" s="68">
        <v>19.3267152</v>
      </c>
      <c r="K22" s="68"/>
      <c r="L22" s="68">
        <f t="shared" si="0"/>
        <v>2896.94034194</v>
      </c>
      <c r="N22" s="15"/>
      <c r="O22" s="16"/>
      <c r="P22" s="25"/>
      <c r="Q22" s="27"/>
      <c r="R22" s="16"/>
      <c r="S22" s="27"/>
      <c r="T22" s="27"/>
      <c r="U22" s="16"/>
      <c r="V22" s="27"/>
      <c r="W22" s="16"/>
    </row>
    <row r="23" spans="1:23" s="5" customFormat="1" ht="14.25">
      <c r="A23" s="45" t="s">
        <v>12</v>
      </c>
      <c r="B23" s="68">
        <v>761.1230199900001</v>
      </c>
      <c r="C23" s="68">
        <v>81.37283900000001</v>
      </c>
      <c r="D23" s="68">
        <v>1784.525</v>
      </c>
      <c r="E23" s="68">
        <v>283.15041388999987</v>
      </c>
      <c r="F23" s="68">
        <v>742.1010501699999</v>
      </c>
      <c r="G23" s="68">
        <v>774.116909</v>
      </c>
      <c r="H23" s="68">
        <v>791.350265</v>
      </c>
      <c r="I23" s="68">
        <v>35.150338000000005</v>
      </c>
      <c r="J23" s="68">
        <v>327.80931889999994</v>
      </c>
      <c r="K23" s="68">
        <v>117.517752</v>
      </c>
      <c r="L23" s="68">
        <f t="shared" si="0"/>
        <v>5698.21690595</v>
      </c>
      <c r="M23" s="15"/>
      <c r="N23" s="15"/>
      <c r="O23" s="16"/>
      <c r="P23" s="28"/>
      <c r="Q23" s="27"/>
      <c r="R23" s="16"/>
      <c r="S23" s="27"/>
      <c r="T23" s="27"/>
      <c r="U23" s="16"/>
      <c r="V23" s="27"/>
      <c r="W23" s="16"/>
    </row>
    <row r="24" spans="1:14" s="6" customFormat="1" ht="15" customHeight="1">
      <c r="A24" s="53" t="s">
        <v>29</v>
      </c>
      <c r="B24" s="69">
        <f aca="true" t="shared" si="1" ref="B24:K24">SUM(B12:B23)</f>
        <v>15842.358813379999</v>
      </c>
      <c r="C24" s="69">
        <f t="shared" si="1"/>
        <v>2261.017682</v>
      </c>
      <c r="D24" s="69">
        <f t="shared" si="1"/>
        <v>23027.29</v>
      </c>
      <c r="E24" s="69">
        <f t="shared" si="1"/>
        <v>6189.425966549999</v>
      </c>
      <c r="F24" s="69">
        <f t="shared" si="1"/>
        <v>4649.14297587</v>
      </c>
      <c r="G24" s="69">
        <f t="shared" si="1"/>
        <v>2753.889386</v>
      </c>
      <c r="H24" s="69">
        <f t="shared" si="1"/>
        <v>8967.178686000001</v>
      </c>
      <c r="I24" s="69">
        <f t="shared" si="1"/>
        <v>1709.2804970000002</v>
      </c>
      <c r="J24" s="69">
        <f t="shared" si="1"/>
        <v>3416.8509083</v>
      </c>
      <c r="K24" s="69">
        <f t="shared" si="1"/>
        <v>1442.5620459999998</v>
      </c>
      <c r="L24" s="69">
        <f>SUM(B24:K24)</f>
        <v>70258.99696110001</v>
      </c>
      <c r="M24" s="20"/>
      <c r="N24" s="20"/>
    </row>
    <row r="25" spans="1:12" ht="12.75">
      <c r="A25" s="32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5"/>
      <c r="B26" s="65" t="str">
        <f>LEFT(A4,LEN(A4)-5)</f>
        <v>Enero-junio 2010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9" customHeight="1">
      <c r="A27" s="67"/>
      <c r="B27" s="32"/>
      <c r="C27" s="32"/>
      <c r="D27" s="66"/>
      <c r="E27" s="66"/>
      <c r="F27" s="66"/>
      <c r="G27" s="66"/>
      <c r="H27" s="66"/>
      <c r="I27" s="66"/>
      <c r="J27" s="66"/>
      <c r="K27" s="66"/>
      <c r="L27" s="32"/>
    </row>
    <row r="28" spans="1:23" ht="14.25" customHeight="1">
      <c r="A28" s="45" t="s">
        <v>1</v>
      </c>
      <c r="B28" s="68"/>
      <c r="C28" s="68">
        <v>261.387385</v>
      </c>
      <c r="D28" s="68">
        <v>7812.365</v>
      </c>
      <c r="E28" s="68">
        <v>500.5480583699994</v>
      </c>
      <c r="F28" s="68">
        <v>47.718375</v>
      </c>
      <c r="G28" s="68">
        <v>53.965237</v>
      </c>
      <c r="H28" s="68">
        <v>726.841758</v>
      </c>
      <c r="I28" s="68">
        <v>271.736671</v>
      </c>
      <c r="J28" s="68">
        <v>54.273555200000004</v>
      </c>
      <c r="K28" s="68">
        <v>259.6</v>
      </c>
      <c r="L28" s="68">
        <f>SUM(B28:K28)</f>
        <v>9988.43603957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4.25" customHeight="1">
      <c r="A29" s="45" t="s">
        <v>2</v>
      </c>
      <c r="B29" s="68">
        <v>288.01592813999997</v>
      </c>
      <c r="C29" s="68"/>
      <c r="D29" s="68">
        <v>567.422</v>
      </c>
      <c r="E29" s="68">
        <v>155.20271653</v>
      </c>
      <c r="F29" s="68">
        <v>45.527595479999995</v>
      </c>
      <c r="G29" s="68">
        <v>6.223656999999999</v>
      </c>
      <c r="H29" s="68">
        <v>44.860548</v>
      </c>
      <c r="I29" s="68">
        <v>16.894293</v>
      </c>
      <c r="J29" s="68">
        <v>182.4050388</v>
      </c>
      <c r="K29" s="68">
        <v>8.298779</v>
      </c>
      <c r="L29" s="68">
        <f aca="true" t="shared" si="2" ref="L29:L40">SUM(B29:K29)</f>
        <v>1314.8505559500002</v>
      </c>
      <c r="M29" s="2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4.25" customHeight="1">
      <c r="A30" s="45" t="s">
        <v>3</v>
      </c>
      <c r="B30" s="68">
        <v>6687.61984752</v>
      </c>
      <c r="C30" s="68">
        <v>1106.336615</v>
      </c>
      <c r="D30" s="68"/>
      <c r="E30" s="68">
        <v>1919.5566528300005</v>
      </c>
      <c r="F30" s="68">
        <v>450.97945945</v>
      </c>
      <c r="G30" s="68">
        <v>25.645581999999997</v>
      </c>
      <c r="H30" s="68">
        <v>1707.2160139999999</v>
      </c>
      <c r="I30" s="68">
        <v>296.091767</v>
      </c>
      <c r="J30" s="68">
        <v>364.0758879</v>
      </c>
      <c r="K30" s="68">
        <v>633.855084</v>
      </c>
      <c r="L30" s="68">
        <f t="shared" si="2"/>
        <v>13191.3769097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4.25" customHeight="1">
      <c r="A31" s="45" t="s">
        <v>4</v>
      </c>
      <c r="B31" s="68">
        <v>2340.0952442199996</v>
      </c>
      <c r="C31" s="68">
        <v>50.575805</v>
      </c>
      <c r="D31" s="68">
        <v>1807.448</v>
      </c>
      <c r="E31" s="68"/>
      <c r="F31" s="68">
        <v>553.5805731300001</v>
      </c>
      <c r="G31" s="68">
        <v>253.198569</v>
      </c>
      <c r="H31" s="68">
        <v>913.497241</v>
      </c>
      <c r="I31" s="68">
        <v>257.04951800000003</v>
      </c>
      <c r="J31" s="68">
        <v>604.0977947999999</v>
      </c>
      <c r="K31" s="68">
        <v>54.861110999999994</v>
      </c>
      <c r="L31" s="68">
        <f t="shared" si="2"/>
        <v>6834.403856149999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4.25" customHeight="1">
      <c r="A32" s="49" t="s">
        <v>5</v>
      </c>
      <c r="B32" s="68">
        <v>632.62126891</v>
      </c>
      <c r="C32" s="68">
        <v>105.162413</v>
      </c>
      <c r="D32" s="68">
        <v>991.022</v>
      </c>
      <c r="E32" s="68">
        <v>318.11540285999996</v>
      </c>
      <c r="F32" s="68"/>
      <c r="G32" s="68">
        <v>361.37881699999997</v>
      </c>
      <c r="H32" s="68">
        <v>1701.9117749999998</v>
      </c>
      <c r="I32" s="68">
        <v>1.967916</v>
      </c>
      <c r="J32" s="68">
        <v>352.51182989999995</v>
      </c>
      <c r="K32" s="68">
        <v>6.927488</v>
      </c>
      <c r="L32" s="68">
        <f t="shared" si="2"/>
        <v>4471.618910669999</v>
      </c>
      <c r="M32" s="2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4.25" customHeight="1">
      <c r="A33" s="45" t="s">
        <v>7</v>
      </c>
      <c r="B33" s="68">
        <v>48.57081761999999</v>
      </c>
      <c r="C33" s="68">
        <v>2.6318490000000003</v>
      </c>
      <c r="D33" s="68">
        <v>147.284</v>
      </c>
      <c r="E33" s="68">
        <v>19.947050620000006</v>
      </c>
      <c r="F33" s="68">
        <v>13.27652807</v>
      </c>
      <c r="G33" s="68">
        <v>6.371</v>
      </c>
      <c r="H33" s="68">
        <v>137.642652</v>
      </c>
      <c r="I33" s="68">
        <v>0.21088300000000001</v>
      </c>
      <c r="J33" s="68">
        <v>3.91919</v>
      </c>
      <c r="K33" s="68">
        <v>30.08433</v>
      </c>
      <c r="L33" s="68">
        <f t="shared" si="2"/>
        <v>409.93830031000005</v>
      </c>
      <c r="M33" s="2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4.25" customHeight="1">
      <c r="A34" s="45" t="s">
        <v>16</v>
      </c>
      <c r="B34" s="68">
        <v>277.32305555</v>
      </c>
      <c r="C34" s="68">
        <v>21.900276</v>
      </c>
      <c r="D34" s="68">
        <v>492.614</v>
      </c>
      <c r="E34" s="68">
        <v>231.33984590999995</v>
      </c>
      <c r="F34" s="68">
        <v>823.2954897200001</v>
      </c>
      <c r="G34" s="68"/>
      <c r="H34" s="68">
        <v>331.29853</v>
      </c>
      <c r="I34" s="68">
        <v>17.812327</v>
      </c>
      <c r="J34" s="68">
        <v>404.83932150000004</v>
      </c>
      <c r="K34" s="68">
        <v>7.518751</v>
      </c>
      <c r="L34" s="68">
        <f t="shared" si="2"/>
        <v>2607.94159668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4.25" customHeight="1">
      <c r="A35" s="45" t="s">
        <v>8</v>
      </c>
      <c r="B35" s="68">
        <v>602.8147462000001</v>
      </c>
      <c r="C35" s="68">
        <v>12.848249</v>
      </c>
      <c r="D35" s="68">
        <v>1738.451</v>
      </c>
      <c r="E35" s="68">
        <v>886.7078346099997</v>
      </c>
      <c r="F35" s="68">
        <v>312.24060012</v>
      </c>
      <c r="G35" s="68">
        <v>45.154655999999996</v>
      </c>
      <c r="H35" s="68"/>
      <c r="I35" s="68">
        <v>3.864059</v>
      </c>
      <c r="J35" s="68">
        <v>140.81364430000002</v>
      </c>
      <c r="K35" s="68">
        <v>63.918471</v>
      </c>
      <c r="L35" s="68">
        <f t="shared" si="2"/>
        <v>3806.81326023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4.25" customHeight="1">
      <c r="A36" s="45" t="s">
        <v>9</v>
      </c>
      <c r="B36" s="68">
        <v>523.6083973799999</v>
      </c>
      <c r="C36" s="68">
        <v>11.188737999999999</v>
      </c>
      <c r="D36" s="68">
        <v>1196.513</v>
      </c>
      <c r="E36" s="68">
        <v>52.39054857000001</v>
      </c>
      <c r="F36" s="68">
        <v>4.76820586</v>
      </c>
      <c r="G36" s="68">
        <v>1.131</v>
      </c>
      <c r="H36" s="68">
        <v>39.610881</v>
      </c>
      <c r="I36" s="68"/>
      <c r="J36" s="68">
        <v>1.9608661000000003</v>
      </c>
      <c r="K36" s="68">
        <v>77.312783</v>
      </c>
      <c r="L36" s="68">
        <f t="shared" si="2"/>
        <v>1908.48441991</v>
      </c>
      <c r="M36" s="2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4.25" customHeight="1">
      <c r="A37" s="45" t="s">
        <v>10</v>
      </c>
      <c r="B37" s="68">
        <v>426.9559618</v>
      </c>
      <c r="C37" s="68">
        <v>177.38361600000002</v>
      </c>
      <c r="D37" s="68">
        <v>884.063</v>
      </c>
      <c r="E37" s="68">
        <v>615.3972276500006</v>
      </c>
      <c r="F37" s="68">
        <v>533.39661112</v>
      </c>
      <c r="G37" s="68">
        <v>608.730615</v>
      </c>
      <c r="H37" s="68">
        <v>443.274495</v>
      </c>
      <c r="I37" s="68">
        <v>50.919686999999996</v>
      </c>
      <c r="J37" s="68"/>
      <c r="K37" s="68">
        <v>25.110546</v>
      </c>
      <c r="L37" s="68">
        <f t="shared" si="2"/>
        <v>3765.23175957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4.25" customHeight="1">
      <c r="A38" s="45" t="s">
        <v>11</v>
      </c>
      <c r="B38" s="68">
        <v>690.0508242200001</v>
      </c>
      <c r="C38" s="68">
        <v>2.256465</v>
      </c>
      <c r="D38" s="68">
        <v>688.043</v>
      </c>
      <c r="E38" s="68">
        <v>56.26902894</v>
      </c>
      <c r="F38" s="68">
        <v>5.39757966</v>
      </c>
      <c r="G38" s="68">
        <v>28.104</v>
      </c>
      <c r="H38" s="68">
        <v>88.629947</v>
      </c>
      <c r="I38" s="68">
        <v>653.683395</v>
      </c>
      <c r="J38" s="68">
        <v>10.0240942</v>
      </c>
      <c r="K38" s="68"/>
      <c r="L38" s="68">
        <f t="shared" si="2"/>
        <v>2222.45833402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4.25" customHeight="1">
      <c r="A39" s="45" t="s">
        <v>12</v>
      </c>
      <c r="B39" s="68">
        <v>599.61720759</v>
      </c>
      <c r="C39" s="68">
        <v>159.242686</v>
      </c>
      <c r="D39" s="68">
        <v>1777.855</v>
      </c>
      <c r="E39" s="68">
        <v>216.46662622000008</v>
      </c>
      <c r="F39" s="68">
        <v>759.75982214</v>
      </c>
      <c r="G39" s="68">
        <v>512.786289</v>
      </c>
      <c r="H39" s="68">
        <v>745.980592</v>
      </c>
      <c r="I39" s="68">
        <v>53.065708</v>
      </c>
      <c r="J39" s="68">
        <v>184.6157136</v>
      </c>
      <c r="K39" s="68">
        <v>94.609841</v>
      </c>
      <c r="L39" s="68">
        <f t="shared" si="2"/>
        <v>5103.999485550001</v>
      </c>
      <c r="M39" s="2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13" s="3" customFormat="1" ht="15" customHeight="1">
      <c r="A40" s="53" t="s">
        <v>29</v>
      </c>
      <c r="B40" s="69">
        <f>SUM(B28:B39)</f>
        <v>13117.293299149998</v>
      </c>
      <c r="C40" s="69">
        <f aca="true" t="shared" si="3" ref="C40:K40">SUM(C28:C39)</f>
        <v>1910.914097</v>
      </c>
      <c r="D40" s="69">
        <f t="shared" si="3"/>
        <v>18103.079999999998</v>
      </c>
      <c r="E40" s="69">
        <f t="shared" si="3"/>
        <v>4971.94099311</v>
      </c>
      <c r="F40" s="69">
        <f t="shared" si="3"/>
        <v>3549.9408397499997</v>
      </c>
      <c r="G40" s="69">
        <f t="shared" si="3"/>
        <v>1902.689422</v>
      </c>
      <c r="H40" s="69">
        <f t="shared" si="3"/>
        <v>6880.7644329999985</v>
      </c>
      <c r="I40" s="69">
        <f>SUM(I28:I39)</f>
        <v>1623.2962240000002</v>
      </c>
      <c r="J40" s="69">
        <f t="shared" si="3"/>
        <v>2303.5369363000004</v>
      </c>
      <c r="K40" s="69">
        <f t="shared" si="3"/>
        <v>1262.0971840000002</v>
      </c>
      <c r="L40" s="69">
        <f t="shared" si="2"/>
        <v>55625.55342831</v>
      </c>
      <c r="M40" s="8"/>
    </row>
    <row r="41" spans="1:12" ht="9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">
      <c r="A42" s="65"/>
      <c r="B42" s="65" t="str">
        <f>+CONCATENATE("Crecimiento ",RIGHT(A4,4),"/",RIGHT(B26,4))</f>
        <v>Crecimiento 2011/2010</v>
      </c>
      <c r="C42" s="65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9" customHeight="1">
      <c r="A43" s="67"/>
      <c r="B43" s="32"/>
      <c r="C43" s="32"/>
      <c r="D43" s="66"/>
      <c r="E43" s="66"/>
      <c r="F43" s="66"/>
      <c r="G43" s="66"/>
      <c r="H43" s="66"/>
      <c r="I43" s="66"/>
      <c r="J43" s="66"/>
      <c r="K43" s="66"/>
      <c r="L43" s="32"/>
    </row>
    <row r="44" spans="1:18" ht="14.25" customHeight="1">
      <c r="A44" s="45" t="s">
        <v>1</v>
      </c>
      <c r="B44" s="70"/>
      <c r="C44" s="70">
        <f aca="true" t="shared" si="4" ref="C44:L44">+(C12/C28-1)*100</f>
        <v>68.06854240498255</v>
      </c>
      <c r="D44" s="70">
        <f t="shared" si="4"/>
        <v>33.60906716468062</v>
      </c>
      <c r="E44" s="70">
        <f t="shared" si="4"/>
        <v>20.70107801385319</v>
      </c>
      <c r="F44" s="70">
        <f>+(F12/F28-1)*100</f>
        <v>134.0183621298923</v>
      </c>
      <c r="G44" s="70">
        <f t="shared" si="4"/>
        <v>12.229037370854122</v>
      </c>
      <c r="H44" s="70">
        <f>(H12/H28-1)*100</f>
        <v>40.29669673987002</v>
      </c>
      <c r="I44" s="70">
        <f>(I12/I28-1)*100</f>
        <v>72.39656991308323</v>
      </c>
      <c r="J44" s="70">
        <f>(J12/J28-1)*100</f>
        <v>67.07692073210636</v>
      </c>
      <c r="K44" s="70">
        <f aca="true" t="shared" si="5" ref="K44:K53">+(K12/K28-1)*100</f>
        <v>5.200308166409862</v>
      </c>
      <c r="L44" s="70">
        <f t="shared" si="4"/>
        <v>35.21353597636312</v>
      </c>
      <c r="M44" s="15"/>
      <c r="O44" s="29"/>
      <c r="P44" s="29"/>
      <c r="R44" s="15"/>
    </row>
    <row r="45" spans="1:18" ht="14.25" customHeight="1">
      <c r="A45" s="45" t="s">
        <v>2</v>
      </c>
      <c r="B45" s="70">
        <f aca="true" t="shared" si="6" ref="B45:B56">+(B13/B29-1)*100</f>
        <v>34.23511382400728</v>
      </c>
      <c r="C45" s="70"/>
      <c r="D45" s="70">
        <f>+(D13/D29-1)*100</f>
        <v>20.875115874957253</v>
      </c>
      <c r="E45" s="70">
        <f>+(E13/E29-1)*100</f>
        <v>15.596782808451026</v>
      </c>
      <c r="F45" s="70">
        <f>+(F13/F29-1)*100</f>
        <v>70.8904119792096</v>
      </c>
      <c r="G45" s="70">
        <f>+(G13/G29-1)*100</f>
        <v>68.05010301820944</v>
      </c>
      <c r="H45" s="70">
        <f aca="true" t="shared" si="7" ref="H45:H55">(H13/H29-1)*100</f>
        <v>25.053193732720345</v>
      </c>
      <c r="I45" s="70">
        <f aca="true" t="shared" si="8" ref="I45:J47">(I13/I29-1)*100</f>
        <v>60.425198023971774</v>
      </c>
      <c r="J45" s="70">
        <f t="shared" si="8"/>
        <v>3.244838541159867</v>
      </c>
      <c r="K45" s="70">
        <f t="shared" si="5"/>
        <v>-0.7168162930956568</v>
      </c>
      <c r="L45" s="70">
        <f aca="true" t="shared" si="9" ref="L45:L55">+(L13/L29-1)*100</f>
        <v>23.20231657198317</v>
      </c>
      <c r="M45" s="15"/>
      <c r="O45" s="29"/>
      <c r="P45" s="29"/>
      <c r="R45" s="15"/>
    </row>
    <row r="46" spans="1:18" ht="14.25" customHeight="1">
      <c r="A46" s="45" t="s">
        <v>3</v>
      </c>
      <c r="B46" s="70">
        <f t="shared" si="6"/>
        <v>25.67776668864945</v>
      </c>
      <c r="C46" s="70">
        <f aca="true" t="shared" si="10" ref="C46:C56">+(C14/C30-1)*100</f>
        <v>20.497859053503365</v>
      </c>
      <c r="D46" s="70"/>
      <c r="E46" s="70">
        <f>+(E14/E30-1)*100</f>
        <v>20.45255511636972</v>
      </c>
      <c r="F46" s="70">
        <f>+(F14/F30-1)*100</f>
        <v>37.03954933639717</v>
      </c>
      <c r="G46" s="70">
        <f>+(G14/G30-1)*100</f>
        <v>54.131818884047966</v>
      </c>
      <c r="H46" s="70">
        <f t="shared" si="7"/>
        <v>18.785439356826483</v>
      </c>
      <c r="I46" s="70">
        <f t="shared" si="8"/>
        <v>5.688252723352494</v>
      </c>
      <c r="J46" s="70">
        <f t="shared" si="8"/>
        <v>77.5662433809861</v>
      </c>
      <c r="K46" s="70">
        <f t="shared" si="5"/>
        <v>13.117338347324825</v>
      </c>
      <c r="L46" s="70">
        <f t="shared" si="9"/>
        <v>24.4146134827804</v>
      </c>
      <c r="M46" s="15"/>
      <c r="O46" s="29"/>
      <c r="P46" s="29"/>
      <c r="R46" s="15"/>
    </row>
    <row r="47" spans="1:18" ht="14.25" customHeight="1">
      <c r="A47" s="45" t="s">
        <v>4</v>
      </c>
      <c r="B47" s="70">
        <f t="shared" si="6"/>
        <v>-11.732163550954533</v>
      </c>
      <c r="C47" s="70">
        <f t="shared" si="10"/>
        <v>-11.64991046608157</v>
      </c>
      <c r="D47" s="70">
        <f aca="true" t="shared" si="11" ref="D47:D56">+(D15/D31-1)*100</f>
        <v>48.24448614842585</v>
      </c>
      <c r="E47" s="70"/>
      <c r="F47" s="70">
        <f>+(F15/F31-1)*100</f>
        <v>110.91164870878059</v>
      </c>
      <c r="G47" s="70">
        <f>+(G15/G31-1)*100</f>
        <v>62.17300185452472</v>
      </c>
      <c r="H47" s="70">
        <f t="shared" si="7"/>
        <v>9.634242672003857</v>
      </c>
      <c r="I47" s="70">
        <f t="shared" si="8"/>
        <v>9.3362388642954</v>
      </c>
      <c r="J47" s="70">
        <f t="shared" si="8"/>
        <v>66.43264329956138</v>
      </c>
      <c r="K47" s="70">
        <f t="shared" si="5"/>
        <v>1.027687900815577</v>
      </c>
      <c r="L47" s="70">
        <f t="shared" si="9"/>
        <v>27.46185221116393</v>
      </c>
      <c r="M47" s="4"/>
      <c r="O47" s="29"/>
      <c r="P47" s="29"/>
      <c r="R47" s="15"/>
    </row>
    <row r="48" spans="1:18" ht="14.25" customHeight="1">
      <c r="A48" s="49" t="s">
        <v>5</v>
      </c>
      <c r="B48" s="70">
        <f t="shared" si="6"/>
        <v>46.09836690164908</v>
      </c>
      <c r="C48" s="70">
        <f t="shared" si="10"/>
        <v>-14.357279915210764</v>
      </c>
      <c r="D48" s="70">
        <f t="shared" si="11"/>
        <v>21.059875562802844</v>
      </c>
      <c r="E48" s="70">
        <f aca="true" t="shared" si="12" ref="E48:E56">+(E16/E32-1)*100</f>
        <v>40.228557014046885</v>
      </c>
      <c r="F48" s="70"/>
      <c r="G48" s="70">
        <f>+(G16/G32-1)*100</f>
        <v>28.69218037204435</v>
      </c>
      <c r="H48" s="70">
        <f t="shared" si="7"/>
        <v>55.859606823626365</v>
      </c>
      <c r="I48" s="70">
        <f>(I16/I32-1)*100</f>
        <v>282.68686265064156</v>
      </c>
      <c r="J48" s="70">
        <f aca="true" t="shared" si="13" ref="J48:J55">(J16/J32-1)*100</f>
        <v>48.06133659345883</v>
      </c>
      <c r="K48" s="70">
        <f t="shared" si="5"/>
        <v>92.3278394708154</v>
      </c>
      <c r="L48" s="70">
        <f t="shared" si="9"/>
        <v>41.34879357760306</v>
      </c>
      <c r="M48" s="4"/>
      <c r="O48" s="29"/>
      <c r="P48" s="29"/>
      <c r="R48" s="15"/>
    </row>
    <row r="49" spans="1:18" ht="14.25" customHeight="1">
      <c r="A49" s="45" t="s">
        <v>7</v>
      </c>
      <c r="B49" s="70">
        <f t="shared" si="6"/>
        <v>9.583935330096693</v>
      </c>
      <c r="C49" s="70">
        <f t="shared" si="10"/>
        <v>-95.35729443444514</v>
      </c>
      <c r="D49" s="70">
        <f t="shared" si="11"/>
        <v>90.635778495967</v>
      </c>
      <c r="E49" s="70">
        <f t="shared" si="12"/>
        <v>29.453303507984984</v>
      </c>
      <c r="F49" s="70">
        <f aca="true" t="shared" si="14" ref="F49:F56">+(F17/F33-1)*100</f>
        <v>33.82163007018748</v>
      </c>
      <c r="G49" s="70">
        <f>+(G17/G33-1)*100</f>
        <v>-22.680897818238897</v>
      </c>
      <c r="H49" s="70">
        <f t="shared" si="7"/>
        <v>37.605338351080285</v>
      </c>
      <c r="I49" s="70">
        <f>(I17/I33-1)*100</f>
        <v>10.785127298075237</v>
      </c>
      <c r="J49" s="70">
        <f t="shared" si="13"/>
        <v>66.55948805748126</v>
      </c>
      <c r="K49" s="70">
        <f t="shared" si="5"/>
        <v>14.160780712084996</v>
      </c>
      <c r="L49" s="70">
        <f t="shared" si="9"/>
        <v>49.57093225159248</v>
      </c>
      <c r="M49" s="4"/>
      <c r="R49" s="15"/>
    </row>
    <row r="50" spans="1:18" ht="14.25" customHeight="1">
      <c r="A50" s="45" t="s">
        <v>16</v>
      </c>
      <c r="B50" s="70">
        <f t="shared" si="6"/>
        <v>-25.971106934170653</v>
      </c>
      <c r="C50" s="70">
        <f t="shared" si="10"/>
        <v>-51.2670342602075</v>
      </c>
      <c r="D50" s="70">
        <f t="shared" si="11"/>
        <v>-2.1733040473880028</v>
      </c>
      <c r="E50" s="70">
        <f t="shared" si="12"/>
        <v>27.782029938328968</v>
      </c>
      <c r="F50" s="70">
        <f t="shared" si="14"/>
        <v>13.999528730468146</v>
      </c>
      <c r="G50" s="70"/>
      <c r="H50" s="70">
        <f t="shared" si="7"/>
        <v>23.24860813599141</v>
      </c>
      <c r="I50" s="70">
        <f>(I18/I34-1)*100</f>
        <v>-64.15632836742779</v>
      </c>
      <c r="J50" s="70">
        <f t="shared" si="13"/>
        <v>0.0825530975503197</v>
      </c>
      <c r="K50" s="70">
        <f t="shared" si="5"/>
        <v>-12.756719832855223</v>
      </c>
      <c r="L50" s="70">
        <f t="shared" si="9"/>
        <v>5.772388774029413</v>
      </c>
      <c r="M50" s="4"/>
      <c r="O50" s="29"/>
      <c r="P50" s="29"/>
      <c r="R50" s="15"/>
    </row>
    <row r="51" spans="1:18" ht="14.25" customHeight="1">
      <c r="A51" s="45" t="s">
        <v>8</v>
      </c>
      <c r="B51" s="70">
        <f t="shared" si="6"/>
        <v>-22.12256122310501</v>
      </c>
      <c r="C51" s="70">
        <f t="shared" si="10"/>
        <v>168.38447013285628</v>
      </c>
      <c r="D51" s="70">
        <f t="shared" si="11"/>
        <v>8.505445364867924</v>
      </c>
      <c r="E51" s="70">
        <f t="shared" si="12"/>
        <v>16.329068557704108</v>
      </c>
      <c r="F51" s="70">
        <f t="shared" si="14"/>
        <v>8.824911507155075</v>
      </c>
      <c r="G51" s="70">
        <f aca="true" t="shared" si="15" ref="G51:G56">+(G19/G35-1)*100</f>
        <v>1.1802105191544454</v>
      </c>
      <c r="H51" s="70"/>
      <c r="I51" s="70">
        <f>(I19/I35-1)*100</f>
        <v>13.417652266696734</v>
      </c>
      <c r="J51" s="70">
        <f t="shared" si="13"/>
        <v>42.81135524876121</v>
      </c>
      <c r="K51" s="70">
        <f t="shared" si="5"/>
        <v>17.176341718186606</v>
      </c>
      <c r="L51" s="70">
        <f t="shared" si="9"/>
        <v>7.376247083447263</v>
      </c>
      <c r="M51" s="4"/>
      <c r="O51" s="29"/>
      <c r="P51" s="29"/>
      <c r="R51" s="15"/>
    </row>
    <row r="52" spans="1:18" ht="14.25" customHeight="1">
      <c r="A52" s="45" t="s">
        <v>9</v>
      </c>
      <c r="B52" s="70">
        <f t="shared" si="6"/>
        <v>24.642634357209904</v>
      </c>
      <c r="C52" s="70">
        <f t="shared" si="10"/>
        <v>4.990714770513005</v>
      </c>
      <c r="D52" s="70">
        <f t="shared" si="11"/>
        <v>13.796841321406461</v>
      </c>
      <c r="E52" s="70">
        <f t="shared" si="12"/>
        <v>53.6712057374817</v>
      </c>
      <c r="F52" s="70">
        <f t="shared" si="14"/>
        <v>28.385690755390346</v>
      </c>
      <c r="G52" s="70">
        <f t="shared" si="15"/>
        <v>-33.775419982316535</v>
      </c>
      <c r="H52" s="70">
        <f t="shared" si="7"/>
        <v>61.44612133216629</v>
      </c>
      <c r="I52" s="70"/>
      <c r="J52" s="70">
        <f t="shared" si="13"/>
        <v>108.46828347942777</v>
      </c>
      <c r="K52" s="70">
        <f t="shared" si="5"/>
        <v>35.16522875654342</v>
      </c>
      <c r="L52" s="70">
        <f t="shared" si="9"/>
        <v>19.7755826022304</v>
      </c>
      <c r="M52" s="4"/>
      <c r="O52" s="29"/>
      <c r="P52" s="29"/>
      <c r="R52" s="15"/>
    </row>
    <row r="53" spans="1:18" ht="14.25" customHeight="1">
      <c r="A53" s="45" t="s">
        <v>10</v>
      </c>
      <c r="B53" s="70">
        <f t="shared" si="6"/>
        <v>108.6395986167958</v>
      </c>
      <c r="C53" s="70">
        <f t="shared" si="10"/>
        <v>19.476148800574666</v>
      </c>
      <c r="D53" s="70">
        <f t="shared" si="11"/>
        <v>26.35581400873015</v>
      </c>
      <c r="E53" s="70">
        <f t="shared" si="12"/>
        <v>38.17155066119331</v>
      </c>
      <c r="F53" s="70">
        <f t="shared" si="14"/>
        <v>16.596778111153743</v>
      </c>
      <c r="G53" s="70">
        <f t="shared" si="15"/>
        <v>54.16447750044575</v>
      </c>
      <c r="H53" s="70">
        <f t="shared" si="7"/>
        <v>42.20837429412669</v>
      </c>
      <c r="I53" s="70">
        <f>(I21/I37-1)*100</f>
        <v>-0.39526558755160757</v>
      </c>
      <c r="J53" s="70"/>
      <c r="K53" s="70">
        <f t="shared" si="5"/>
        <v>49.95757161154521</v>
      </c>
      <c r="L53" s="70">
        <f t="shared" si="9"/>
        <v>42.068701844555136</v>
      </c>
      <c r="M53" s="4"/>
      <c r="O53" s="29"/>
      <c r="P53" s="29"/>
      <c r="R53" s="15"/>
    </row>
    <row r="54" spans="1:18" ht="14.25" customHeight="1">
      <c r="A54" s="45" t="s">
        <v>11</v>
      </c>
      <c r="B54" s="70">
        <f t="shared" si="6"/>
        <v>49.0535192712243</v>
      </c>
      <c r="C54" s="70">
        <f t="shared" si="10"/>
        <v>55.970644348571774</v>
      </c>
      <c r="D54" s="70">
        <f t="shared" si="11"/>
        <v>61.623038095002784</v>
      </c>
      <c r="E54" s="70">
        <f t="shared" si="12"/>
        <v>43.43719534606214</v>
      </c>
      <c r="F54" s="70">
        <f t="shared" si="14"/>
        <v>44.94236329621859</v>
      </c>
      <c r="G54" s="70">
        <f t="shared" si="15"/>
        <v>-86.74210076857388</v>
      </c>
      <c r="H54" s="70">
        <f t="shared" si="7"/>
        <v>42.0771717261661</v>
      </c>
      <c r="I54" s="70">
        <f>(I22/I38-1)*100</f>
        <v>-21.16517706557316</v>
      </c>
      <c r="J54" s="70">
        <f t="shared" si="13"/>
        <v>92.80260953653048</v>
      </c>
      <c r="K54" s="70"/>
      <c r="L54" s="70">
        <f t="shared" si="9"/>
        <v>30.34846582252868</v>
      </c>
      <c r="M54" s="4"/>
      <c r="O54" s="29"/>
      <c r="P54" s="29"/>
      <c r="R54" s="15"/>
    </row>
    <row r="55" spans="1:18" ht="14.25" customHeight="1">
      <c r="A55" s="45" t="s">
        <v>12</v>
      </c>
      <c r="B55" s="70">
        <f t="shared" si="6"/>
        <v>26.934819474099015</v>
      </c>
      <c r="C55" s="70">
        <f t="shared" si="10"/>
        <v>-48.90010898208536</v>
      </c>
      <c r="D55" s="70">
        <f t="shared" si="11"/>
        <v>0.375171203500857</v>
      </c>
      <c r="E55" s="70">
        <f t="shared" si="12"/>
        <v>30.80557443632328</v>
      </c>
      <c r="F55" s="70">
        <f t="shared" si="14"/>
        <v>-2.3242571475102447</v>
      </c>
      <c r="G55" s="70">
        <f t="shared" si="15"/>
        <v>50.96287198115781</v>
      </c>
      <c r="H55" s="70">
        <f t="shared" si="7"/>
        <v>6.081883830028656</v>
      </c>
      <c r="I55" s="70">
        <f>(I23/I39-1)*100</f>
        <v>-33.76072924533485</v>
      </c>
      <c r="J55" s="70">
        <f t="shared" si="13"/>
        <v>77.56306465345209</v>
      </c>
      <c r="K55" s="70">
        <f>+(K23/K39-1)*100</f>
        <v>24.21303191916366</v>
      </c>
      <c r="L55" s="70">
        <f t="shared" si="9"/>
        <v>11.642192012015196</v>
      </c>
      <c r="M55" s="4"/>
      <c r="O55" s="29"/>
      <c r="P55" s="29"/>
      <c r="R55" s="15"/>
    </row>
    <row r="56" spans="1:18" s="3" customFormat="1" ht="15" customHeight="1">
      <c r="A56" s="53" t="s">
        <v>29</v>
      </c>
      <c r="B56" s="71">
        <f t="shared" si="6"/>
        <v>20.77460229090544</v>
      </c>
      <c r="C56" s="71">
        <f t="shared" si="10"/>
        <v>18.321262350287636</v>
      </c>
      <c r="D56" s="71">
        <f t="shared" si="11"/>
        <v>27.200951440307406</v>
      </c>
      <c r="E56" s="71">
        <f t="shared" si="12"/>
        <v>24.487116301805713</v>
      </c>
      <c r="F56" s="71">
        <f t="shared" si="14"/>
        <v>30.96395646405785</v>
      </c>
      <c r="G56" s="71">
        <f t="shared" si="15"/>
        <v>44.73667400248993</v>
      </c>
      <c r="H56" s="71">
        <f>(H24/H40-1)*100</f>
        <v>30.3224194537689</v>
      </c>
      <c r="I56" s="71">
        <f>(I24/I40-1)*100</f>
        <v>5.296893550834758</v>
      </c>
      <c r="J56" s="71">
        <f>(J24/J40-1)*100</f>
        <v>48.33063253538417</v>
      </c>
      <c r="K56" s="71">
        <f>+(K24/K40-1)*100</f>
        <v>14.29880870410052</v>
      </c>
      <c r="L56" s="71">
        <f>+(L24/L40-1)*100</f>
        <v>26.307052480205062</v>
      </c>
      <c r="R56" s="30"/>
    </row>
    <row r="57" spans="1:12" ht="10.5" customHeight="1" thickBot="1">
      <c r="A57" s="6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2.2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s="12" customFormat="1" ht="12">
      <c r="A59" s="58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sheetProtection selectLockedCells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54" sqref="O54"/>
    </sheetView>
  </sheetViews>
  <sheetFormatPr defaultColWidth="11.421875" defaultRowHeight="12.75"/>
  <cols>
    <col min="1" max="1" width="10.00390625" style="0" customWidth="1"/>
    <col min="2" max="12" width="8.421875" style="0" customWidth="1"/>
    <col min="13" max="13" width="9.140625" style="0" customWidth="1"/>
    <col min="15" max="15" width="12.57421875" style="0" bestFit="1" customWidth="1"/>
    <col min="16" max="16" width="11.57421875" style="0" bestFit="1" customWidth="1"/>
  </cols>
  <sheetData>
    <row r="1" spans="1:13" ht="12.75">
      <c r="A1" s="33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3" t="str">
        <f>CONCATENATE(IF(B24&gt;0,"ARGENTINA, ",""),IF(C24&gt;0,"BOLIVIA, ",""),IF(D24&gt;0,"BRASIL, ",""),IF(E24&gt;0,"CHILE, ",""),IF(F24&gt;0,"COLOMBIA, ",""),IF(G24&gt;0,"ECUADOR, ",""),IF(H24&gt;0,"MÉXICO, ",""),IF(I24&gt;0,"PARAGUAY, ",""),IF(J24&gt;0,"PERÚ",""),IF(K24&gt;0,"URUGUAY",""),IF(L24&gt;0," Y VENEZUELA",""))</f>
        <v>ARGENTINA, BOLIVIA, BRASIL, CHILE, COLOMBIA, ECUADOR, MÉXICO, PARAGUAY, PERÚURUGUAY Y VENEZUELA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3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4" t="str">
        <f>+Exp!A4</f>
        <v>Enero-junio 2010-2011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4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7.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" customHeight="1" thickBot="1">
      <c r="A7" s="62"/>
      <c r="B7" s="37" t="s">
        <v>26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 customHeight="1" thickBot="1">
      <c r="A8" s="62" t="s">
        <v>0</v>
      </c>
      <c r="B8" s="37" t="s">
        <v>30</v>
      </c>
      <c r="C8" s="37" t="s">
        <v>31</v>
      </c>
      <c r="D8" s="37" t="s">
        <v>32</v>
      </c>
      <c r="E8" s="63" t="s">
        <v>33</v>
      </c>
      <c r="F8" s="37" t="s">
        <v>40</v>
      </c>
      <c r="G8" s="37" t="s">
        <v>34</v>
      </c>
      <c r="H8" s="37" t="s">
        <v>35</v>
      </c>
      <c r="I8" s="37" t="s">
        <v>41</v>
      </c>
      <c r="J8" s="37" t="s">
        <v>37</v>
      </c>
      <c r="K8" s="37" t="s">
        <v>38</v>
      </c>
      <c r="L8" s="37" t="s">
        <v>54</v>
      </c>
      <c r="M8" s="37" t="s">
        <v>18</v>
      </c>
    </row>
    <row r="9" spans="1:13" ht="9" customHeight="1">
      <c r="A9" s="6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5"/>
      <c r="B10" s="65" t="str">
        <f>+Exp!B10</f>
        <v>Enero-junio 2011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9" customHeight="1">
      <c r="A11" s="67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3" s="5" customFormat="1" ht="14.25" customHeight="1">
      <c r="A12" s="45" t="s">
        <v>1</v>
      </c>
      <c r="B12" s="68"/>
      <c r="C12" s="68">
        <v>437.966772</v>
      </c>
      <c r="D12" s="68">
        <v>7991.235</v>
      </c>
      <c r="E12" s="68">
        <v>2167.3034266899854</v>
      </c>
      <c r="F12" s="68">
        <v>926.1516223200001</v>
      </c>
      <c r="G12" s="68">
        <v>255.74771499999994</v>
      </c>
      <c r="H12" s="68">
        <v>538.813034</v>
      </c>
      <c r="I12" s="68">
        <v>689.2008109999999</v>
      </c>
      <c r="J12" s="68">
        <v>845.3759936</v>
      </c>
      <c r="K12" s="68">
        <v>962.1762420000001</v>
      </c>
      <c r="L12" s="75">
        <v>565.274</v>
      </c>
      <c r="M12" s="75">
        <f>SUM(B12:L12)</f>
        <v>15379.244616609985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23" s="5" customFormat="1" ht="14.25" customHeight="1">
      <c r="A13" s="45" t="s">
        <v>2</v>
      </c>
      <c r="B13" s="68">
        <v>255.87901033000003</v>
      </c>
      <c r="C13" s="68"/>
      <c r="D13" s="68">
        <v>1189.635</v>
      </c>
      <c r="E13" s="68">
        <v>82.95406808</v>
      </c>
      <c r="F13" s="68">
        <v>59.0810152</v>
      </c>
      <c r="G13" s="68">
        <v>61.961208000000035</v>
      </c>
      <c r="H13" s="68">
        <v>30.503129</v>
      </c>
      <c r="I13" s="68">
        <v>9.414005999999999</v>
      </c>
      <c r="J13" s="68">
        <v>124.53938040000001</v>
      </c>
      <c r="K13" s="68">
        <v>4.444380999999999</v>
      </c>
      <c r="L13" s="75">
        <v>97.357</v>
      </c>
      <c r="M13" s="75">
        <f aca="true" t="shared" si="0" ref="M13:M23">SUM(B13:L13)</f>
        <v>1915.7681980099999</v>
      </c>
      <c r="O13" s="15"/>
      <c r="P13" s="15"/>
      <c r="Q13" s="15"/>
      <c r="R13" s="15"/>
      <c r="S13" s="15"/>
      <c r="T13" s="15"/>
      <c r="U13" s="15"/>
      <c r="V13" s="15"/>
      <c r="W13" s="15"/>
    </row>
    <row r="14" spans="1:23" s="5" customFormat="1" ht="14.25" customHeight="1">
      <c r="A14" s="45" t="s">
        <v>3</v>
      </c>
      <c r="B14" s="68">
        <v>10189.98727726</v>
      </c>
      <c r="C14" s="68">
        <v>615.819709</v>
      </c>
      <c r="D14" s="68"/>
      <c r="E14" s="68">
        <v>2962.9975365999985</v>
      </c>
      <c r="F14" s="68">
        <v>1369.18995603</v>
      </c>
      <c r="G14" s="68">
        <v>490.26489199999975</v>
      </c>
      <c r="H14" s="68">
        <v>2239.632198</v>
      </c>
      <c r="I14" s="68">
        <v>1390.078356</v>
      </c>
      <c r="J14" s="68">
        <v>1206.8791355</v>
      </c>
      <c r="K14" s="68">
        <v>1112.20436</v>
      </c>
      <c r="L14" s="75">
        <v>1310.616</v>
      </c>
      <c r="M14" s="75">
        <f t="shared" si="0"/>
        <v>22887.669420389997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1:23" s="5" customFormat="1" ht="14.25" customHeight="1">
      <c r="A15" s="45" t="s">
        <v>4</v>
      </c>
      <c r="B15" s="68">
        <v>516.7236720000001</v>
      </c>
      <c r="C15" s="68">
        <v>148.943749</v>
      </c>
      <c r="D15" s="68">
        <v>2353.897</v>
      </c>
      <c r="E15" s="68"/>
      <c r="F15" s="68">
        <v>438.94253747000005</v>
      </c>
      <c r="G15" s="68">
        <v>265.29471900000004</v>
      </c>
      <c r="H15" s="68">
        <v>1082.307527</v>
      </c>
      <c r="I15" s="68">
        <v>69.959145</v>
      </c>
      <c r="J15" s="68">
        <v>644.8118076000001</v>
      </c>
      <c r="K15" s="68">
        <v>65.84094400000001</v>
      </c>
      <c r="L15" s="75">
        <v>416.327</v>
      </c>
      <c r="M15" s="75">
        <f t="shared" si="0"/>
        <v>6003.04810107</v>
      </c>
      <c r="O15" s="15"/>
      <c r="P15" s="15"/>
      <c r="Q15" s="15"/>
      <c r="R15" s="15"/>
      <c r="S15" s="15"/>
      <c r="T15" s="15"/>
      <c r="U15" s="15"/>
      <c r="V15" s="15"/>
      <c r="W15" s="15"/>
    </row>
    <row r="16" spans="1:23" s="5" customFormat="1" ht="14.25" customHeight="1">
      <c r="A16" s="49" t="s">
        <v>5</v>
      </c>
      <c r="B16" s="68">
        <v>89.75186987000001</v>
      </c>
      <c r="C16" s="68">
        <v>102.52296199999999</v>
      </c>
      <c r="D16" s="68">
        <v>640.535</v>
      </c>
      <c r="E16" s="68">
        <v>1081.4702943500013</v>
      </c>
      <c r="F16" s="68"/>
      <c r="G16" s="68">
        <v>1065.1131579999994</v>
      </c>
      <c r="H16" s="68">
        <v>395.210941</v>
      </c>
      <c r="I16" s="68">
        <v>9.030833000000001</v>
      </c>
      <c r="J16" s="68">
        <v>687.3829081</v>
      </c>
      <c r="K16" s="68">
        <v>5.092057</v>
      </c>
      <c r="L16" s="75">
        <v>621.795</v>
      </c>
      <c r="M16" s="75">
        <f t="shared" si="0"/>
        <v>4697.90502332</v>
      </c>
      <c r="O16" s="15"/>
      <c r="P16" s="15"/>
      <c r="Q16" s="15"/>
      <c r="R16" s="15"/>
      <c r="S16" s="15"/>
      <c r="T16" s="15"/>
      <c r="U16" s="15"/>
      <c r="V16" s="15"/>
      <c r="W16" s="15"/>
    </row>
    <row r="17" spans="1:23" s="5" customFormat="1" ht="14.25" customHeight="1">
      <c r="A17" s="45" t="s">
        <v>7</v>
      </c>
      <c r="B17" s="68">
        <v>4.284235449999999</v>
      </c>
      <c r="C17" s="68">
        <v>4.055663</v>
      </c>
      <c r="D17" s="68">
        <v>25.879</v>
      </c>
      <c r="E17" s="68">
        <v>3.07563109</v>
      </c>
      <c r="F17" s="68">
        <v>2.1066674700000005</v>
      </c>
      <c r="G17" s="68">
        <v>2.870269</v>
      </c>
      <c r="H17" s="68">
        <v>6.9391940000000005</v>
      </c>
      <c r="I17" s="68">
        <v>0.507945</v>
      </c>
      <c r="J17" s="68">
        <v>0.49512259999999997</v>
      </c>
      <c r="K17" s="68">
        <v>1.2841669999999998</v>
      </c>
      <c r="L17" s="75">
        <v>150.269</v>
      </c>
      <c r="M17" s="75">
        <f t="shared" si="0"/>
        <v>201.76689461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23" s="5" customFormat="1" ht="14.25" customHeight="1">
      <c r="A18" s="45" t="s">
        <v>16</v>
      </c>
      <c r="B18" s="68">
        <v>96.12609703999999</v>
      </c>
      <c r="C18" s="68">
        <v>13.156199</v>
      </c>
      <c r="D18" s="68">
        <v>41.162</v>
      </c>
      <c r="E18" s="68">
        <v>572.4427483699995</v>
      </c>
      <c r="F18" s="68">
        <v>490.11019761000006</v>
      </c>
      <c r="G18" s="68"/>
      <c r="H18" s="68">
        <v>49.919741</v>
      </c>
      <c r="I18" s="68">
        <v>0.974734</v>
      </c>
      <c r="J18" s="68">
        <v>1010.3660838999999</v>
      </c>
      <c r="K18" s="68">
        <v>6.607763</v>
      </c>
      <c r="L18" s="75">
        <v>365.371</v>
      </c>
      <c r="M18" s="75">
        <f t="shared" si="0"/>
        <v>2646.2365639199998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 s="5" customFormat="1" ht="14.25" customHeight="1">
      <c r="A19" s="45" t="s">
        <v>8</v>
      </c>
      <c r="B19" s="68">
        <v>1246.1113025799998</v>
      </c>
      <c r="C19" s="68">
        <v>83.893253</v>
      </c>
      <c r="D19" s="68">
        <v>2277.246</v>
      </c>
      <c r="E19" s="68">
        <v>1123.9343224299978</v>
      </c>
      <c r="F19" s="68">
        <v>2720.70824927</v>
      </c>
      <c r="G19" s="68">
        <v>490.8025629999992</v>
      </c>
      <c r="H19" s="68"/>
      <c r="I19" s="68">
        <v>85.133178</v>
      </c>
      <c r="J19" s="68">
        <v>659.2684035</v>
      </c>
      <c r="K19" s="68">
        <v>98.66671799999999</v>
      </c>
      <c r="L19" s="75">
        <v>668.276</v>
      </c>
      <c r="M19" s="75">
        <f t="shared" si="0"/>
        <v>9454.039989779996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s="5" customFormat="1" ht="14.25" customHeight="1">
      <c r="A20" s="45" t="s">
        <v>9</v>
      </c>
      <c r="B20" s="68">
        <v>246.01553951</v>
      </c>
      <c r="C20" s="68">
        <v>29.545596</v>
      </c>
      <c r="D20" s="68">
        <v>282.674</v>
      </c>
      <c r="E20" s="68">
        <v>333.0915602500002</v>
      </c>
      <c r="F20" s="68">
        <v>49.841032909999996</v>
      </c>
      <c r="G20" s="68">
        <v>12.894817000000002</v>
      </c>
      <c r="H20" s="68">
        <v>41.884911</v>
      </c>
      <c r="I20" s="68"/>
      <c r="J20" s="68">
        <v>125.99190329999999</v>
      </c>
      <c r="K20" s="68">
        <v>41.494694</v>
      </c>
      <c r="L20" s="75">
        <v>21.988</v>
      </c>
      <c r="M20" s="75">
        <f t="shared" si="0"/>
        <v>1185.4220539700002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s="5" customFormat="1" ht="14.25" customHeight="1">
      <c r="A21" s="45" t="s">
        <v>10</v>
      </c>
      <c r="B21" s="68">
        <v>72.5815808</v>
      </c>
      <c r="C21" s="68">
        <v>187.720123</v>
      </c>
      <c r="D21" s="68">
        <v>678.484</v>
      </c>
      <c r="E21" s="68">
        <v>974.6984264900002</v>
      </c>
      <c r="F21" s="68">
        <v>512.13801005</v>
      </c>
      <c r="G21" s="68">
        <v>409.46655600000116</v>
      </c>
      <c r="H21" s="68">
        <v>267.43577600000003</v>
      </c>
      <c r="I21" s="68">
        <v>3.005622</v>
      </c>
      <c r="J21" s="68"/>
      <c r="K21" s="68">
        <v>15.596897</v>
      </c>
      <c r="L21" s="75">
        <v>238.482</v>
      </c>
      <c r="M21" s="75">
        <f t="shared" si="0"/>
        <v>3359.608991340002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s="5" customFormat="1" ht="14.25" customHeight="1">
      <c r="A22" s="45" t="s">
        <v>11</v>
      </c>
      <c r="B22" s="68">
        <v>295.91933245</v>
      </c>
      <c r="C22" s="68">
        <v>11.483242</v>
      </c>
      <c r="D22" s="68">
        <v>815.91</v>
      </c>
      <c r="E22" s="68">
        <v>70.33909615000002</v>
      </c>
      <c r="F22" s="68">
        <v>30.252235260000003</v>
      </c>
      <c r="G22" s="68">
        <v>19.10370000000001</v>
      </c>
      <c r="H22" s="68">
        <v>140.65696499999999</v>
      </c>
      <c r="I22" s="68">
        <v>88.925869</v>
      </c>
      <c r="J22" s="68">
        <v>46.261870200000004</v>
      </c>
      <c r="K22" s="68"/>
      <c r="L22" s="75">
        <v>122.558</v>
      </c>
      <c r="M22" s="75">
        <f t="shared" si="0"/>
        <v>1641.4103100599998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s="5" customFormat="1" ht="14.25" customHeight="1">
      <c r="A23" s="45" t="s">
        <v>12</v>
      </c>
      <c r="B23" s="68">
        <v>6.91097184</v>
      </c>
      <c r="C23" s="68">
        <v>263.109368</v>
      </c>
      <c r="D23" s="68">
        <v>609.512</v>
      </c>
      <c r="E23" s="68">
        <v>108.19971895999997</v>
      </c>
      <c r="F23" s="68">
        <v>317.98659191</v>
      </c>
      <c r="G23" s="68">
        <v>91.04885699999997</v>
      </c>
      <c r="H23" s="68">
        <v>260.55958300000003</v>
      </c>
      <c r="I23" s="68">
        <v>179.809842</v>
      </c>
      <c r="J23" s="68">
        <v>96.02532799999999</v>
      </c>
      <c r="K23" s="68">
        <v>293.728014</v>
      </c>
      <c r="L23" s="75"/>
      <c r="M23" s="75">
        <f t="shared" si="0"/>
        <v>2226.89027471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15" s="6" customFormat="1" ht="15" customHeight="1">
      <c r="A24" s="53" t="s">
        <v>29</v>
      </c>
      <c r="B24" s="69">
        <f aca="true" t="shared" si="1" ref="B24:L24">SUM(B12:B23)</f>
        <v>13020.29088913</v>
      </c>
      <c r="C24" s="69">
        <f t="shared" si="1"/>
        <v>1898.216636</v>
      </c>
      <c r="D24" s="69">
        <f t="shared" si="1"/>
        <v>16906.168999999998</v>
      </c>
      <c r="E24" s="69">
        <f t="shared" si="1"/>
        <v>9480.506829459984</v>
      </c>
      <c r="F24" s="69">
        <f t="shared" si="1"/>
        <v>6916.508115500001</v>
      </c>
      <c r="G24" s="69">
        <f t="shared" si="1"/>
        <v>3164.5684539999993</v>
      </c>
      <c r="H24" s="69">
        <f t="shared" si="1"/>
        <v>5053.862999</v>
      </c>
      <c r="I24" s="69">
        <f t="shared" si="1"/>
        <v>2526.0403409999994</v>
      </c>
      <c r="J24" s="69">
        <f t="shared" si="1"/>
        <v>5447.397936699999</v>
      </c>
      <c r="K24" s="69">
        <f t="shared" si="1"/>
        <v>2607.1362369999993</v>
      </c>
      <c r="L24" s="69">
        <f t="shared" si="1"/>
        <v>4578.313</v>
      </c>
      <c r="M24" s="69">
        <f>SUM(B24:L24)</f>
        <v>71599.01043778998</v>
      </c>
      <c r="N24" s="21"/>
      <c r="O24" s="20"/>
    </row>
    <row r="25" spans="1:13" ht="9" customHeight="1">
      <c r="A25" s="3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5">
      <c r="A26" s="65"/>
      <c r="B26" s="65" t="str">
        <f>+Exp!B26</f>
        <v>Enero-junio 2010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9" customHeight="1">
      <c r="A27" s="67"/>
      <c r="B27" s="32"/>
      <c r="C27" s="32"/>
      <c r="D27" s="66"/>
      <c r="E27" s="66"/>
      <c r="F27" s="66"/>
      <c r="G27" s="66"/>
      <c r="H27" s="66"/>
      <c r="I27" s="66"/>
      <c r="J27" s="66"/>
      <c r="K27" s="66"/>
      <c r="L27" s="66"/>
      <c r="M27" s="32"/>
    </row>
    <row r="28" spans="1:25" s="5" customFormat="1" ht="14.25" customHeight="1">
      <c r="A28" s="45" t="s">
        <v>1</v>
      </c>
      <c r="B28" s="68"/>
      <c r="C28" s="68">
        <v>324.442169</v>
      </c>
      <c r="D28" s="68">
        <v>6711.986</v>
      </c>
      <c r="E28" s="68">
        <v>2366.2556010700014</v>
      </c>
      <c r="F28" s="68">
        <v>702.87575858</v>
      </c>
      <c r="G28" s="68">
        <v>270.6559199999999</v>
      </c>
      <c r="H28" s="68">
        <v>538.321694</v>
      </c>
      <c r="I28" s="68">
        <v>651.03671</v>
      </c>
      <c r="J28" s="68">
        <v>447.3591035</v>
      </c>
      <c r="K28" s="68">
        <v>645.544364</v>
      </c>
      <c r="L28" s="75">
        <v>356.263</v>
      </c>
      <c r="M28" s="75">
        <f>SUM(B28:L28)</f>
        <v>13014.740320150002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5" customFormat="1" ht="14.25" customHeight="1">
      <c r="A29" s="45" t="s">
        <v>2</v>
      </c>
      <c r="B29" s="68">
        <v>174.94358546</v>
      </c>
      <c r="C29" s="68"/>
      <c r="D29" s="68">
        <v>951.33</v>
      </c>
      <c r="E29" s="68">
        <v>43.58891854000003</v>
      </c>
      <c r="F29" s="68">
        <v>116.10128698999999</v>
      </c>
      <c r="G29" s="68">
        <v>38.64558400000001</v>
      </c>
      <c r="H29" s="68">
        <v>18.72655</v>
      </c>
      <c r="I29" s="68">
        <v>8.293337</v>
      </c>
      <c r="J29" s="68">
        <v>146.6604953</v>
      </c>
      <c r="K29" s="68">
        <v>3.011745</v>
      </c>
      <c r="L29" s="75">
        <v>179.605</v>
      </c>
      <c r="M29" s="75">
        <f aca="true" t="shared" si="2" ref="M29:M39">SUM(B29:L29)</f>
        <v>1680.9065022900006</v>
      </c>
      <c r="N29" s="2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5" customFormat="1" ht="14.25" customHeight="1">
      <c r="A30" s="45" t="s">
        <v>3</v>
      </c>
      <c r="B30" s="68">
        <v>7773.2753352</v>
      </c>
      <c r="C30" s="68">
        <v>474.19086200000004</v>
      </c>
      <c r="D30" s="68"/>
      <c r="E30" s="68">
        <v>1972.8629163999942</v>
      </c>
      <c r="F30" s="68">
        <v>1156.7478113199998</v>
      </c>
      <c r="G30" s="68">
        <v>407.7514399999997</v>
      </c>
      <c r="H30" s="68">
        <v>2026.214145</v>
      </c>
      <c r="I30" s="68">
        <v>1027.764612</v>
      </c>
      <c r="J30" s="68">
        <v>969.92264</v>
      </c>
      <c r="K30" s="68">
        <v>719.374875</v>
      </c>
      <c r="L30" s="75">
        <v>1386.258</v>
      </c>
      <c r="M30" s="75">
        <f t="shared" si="2"/>
        <v>17914.362636919996</v>
      </c>
      <c r="N3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5" customFormat="1" ht="14.25" customHeight="1">
      <c r="A31" s="45" t="s">
        <v>4</v>
      </c>
      <c r="B31" s="68">
        <v>386.75593002</v>
      </c>
      <c r="C31" s="68">
        <v>172.189944</v>
      </c>
      <c r="D31" s="68">
        <v>1901.059</v>
      </c>
      <c r="E31" s="68"/>
      <c r="F31" s="68">
        <v>318.78435495</v>
      </c>
      <c r="G31" s="68">
        <v>257.01325699999984</v>
      </c>
      <c r="H31" s="68">
        <v>923.565554</v>
      </c>
      <c r="I31" s="68">
        <v>52.526846</v>
      </c>
      <c r="J31" s="68">
        <v>441.6154985</v>
      </c>
      <c r="K31" s="68">
        <v>51.044146</v>
      </c>
      <c r="L31" s="75">
        <v>230.367</v>
      </c>
      <c r="M31" s="75">
        <f t="shared" si="2"/>
        <v>4734.92153047</v>
      </c>
      <c r="N3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5" customFormat="1" ht="14.25" customHeight="1">
      <c r="A32" s="49" t="s">
        <v>5</v>
      </c>
      <c r="B32" s="68">
        <v>58.58332462</v>
      </c>
      <c r="C32" s="68">
        <v>49.040501</v>
      </c>
      <c r="D32" s="68">
        <v>449.168</v>
      </c>
      <c r="E32" s="68">
        <v>687.0809198300007</v>
      </c>
      <c r="F32" s="68"/>
      <c r="G32" s="68">
        <v>842.7190869999988</v>
      </c>
      <c r="H32" s="68">
        <v>354.032272</v>
      </c>
      <c r="I32" s="68">
        <v>4.2024170000000005</v>
      </c>
      <c r="J32" s="68">
        <v>595.7364246000001</v>
      </c>
      <c r="K32" s="68">
        <v>3.655855</v>
      </c>
      <c r="L32" s="75">
        <v>817.021</v>
      </c>
      <c r="M32" s="75">
        <f t="shared" si="2"/>
        <v>3861.23980105</v>
      </c>
      <c r="N32" s="2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5" customFormat="1" ht="14.25" customHeight="1">
      <c r="A33" s="45" t="s">
        <v>7</v>
      </c>
      <c r="B33" s="68">
        <v>6.24849865</v>
      </c>
      <c r="C33" s="68">
        <v>0.461523</v>
      </c>
      <c r="D33" s="68">
        <v>28.643</v>
      </c>
      <c r="E33" s="68">
        <v>2.26925698</v>
      </c>
      <c r="F33" s="68">
        <v>2.3525512999999996</v>
      </c>
      <c r="G33" s="68">
        <v>0.119489</v>
      </c>
      <c r="H33" s="68">
        <v>9.420459999999999</v>
      </c>
      <c r="I33" s="68">
        <v>0.40450200000000003</v>
      </c>
      <c r="J33" s="68">
        <v>0.3920401</v>
      </c>
      <c r="K33" s="68">
        <v>0.447492</v>
      </c>
      <c r="L33" s="75">
        <v>110.3</v>
      </c>
      <c r="M33" s="75">
        <f t="shared" si="2"/>
        <v>161.05881303</v>
      </c>
      <c r="N33" s="2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5" customFormat="1" ht="14.25" customHeight="1">
      <c r="A34" s="45" t="s">
        <v>16</v>
      </c>
      <c r="B34" s="68">
        <v>76.37459532999999</v>
      </c>
      <c r="C34" s="68">
        <v>7.722703999999999</v>
      </c>
      <c r="D34" s="68">
        <v>28.5</v>
      </c>
      <c r="E34" s="68">
        <v>296.2304561500003</v>
      </c>
      <c r="F34" s="68">
        <v>370.78114487</v>
      </c>
      <c r="G34" s="68"/>
      <c r="H34" s="68">
        <v>54.314239</v>
      </c>
      <c r="I34" s="68">
        <v>1.002726</v>
      </c>
      <c r="J34" s="68">
        <v>631.4148676</v>
      </c>
      <c r="K34" s="68">
        <v>30.900739</v>
      </c>
      <c r="L34" s="75">
        <v>363.818</v>
      </c>
      <c r="M34" s="75">
        <f t="shared" si="2"/>
        <v>1861.0594719500004</v>
      </c>
      <c r="N3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5" customFormat="1" ht="14.25" customHeight="1">
      <c r="A35" s="45" t="s">
        <v>8</v>
      </c>
      <c r="B35" s="68">
        <v>764.85174473</v>
      </c>
      <c r="C35" s="68">
        <v>55.706745000000005</v>
      </c>
      <c r="D35" s="68">
        <v>1742.094</v>
      </c>
      <c r="E35" s="68">
        <v>914.0821244200032</v>
      </c>
      <c r="F35" s="68">
        <v>1683.3845634400002</v>
      </c>
      <c r="G35" s="68">
        <v>414.419267</v>
      </c>
      <c r="H35" s="68"/>
      <c r="I35" s="68">
        <v>34.144142</v>
      </c>
      <c r="J35" s="68">
        <v>494.3918794</v>
      </c>
      <c r="K35" s="68">
        <v>76.81912</v>
      </c>
      <c r="L35" s="75">
        <v>656.198</v>
      </c>
      <c r="M35" s="75">
        <f t="shared" si="2"/>
        <v>6836.091585990004</v>
      </c>
      <c r="N3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5" customFormat="1" ht="14.25" customHeight="1">
      <c r="A36" s="45" t="s">
        <v>9</v>
      </c>
      <c r="B36" s="68">
        <v>223.29101363</v>
      </c>
      <c r="C36" s="68">
        <v>15.137074</v>
      </c>
      <c r="D36" s="68">
        <v>278.127</v>
      </c>
      <c r="E36" s="68">
        <v>261.7851193900002</v>
      </c>
      <c r="F36" s="68">
        <v>10.36127692</v>
      </c>
      <c r="G36" s="68">
        <v>19.07658899999999</v>
      </c>
      <c r="H36" s="68">
        <v>36.797393</v>
      </c>
      <c r="I36" s="68"/>
      <c r="J36" s="68">
        <v>64.366739</v>
      </c>
      <c r="K36" s="68">
        <v>25.825429</v>
      </c>
      <c r="L36" s="75">
        <v>25.112</v>
      </c>
      <c r="M36" s="75">
        <f t="shared" si="2"/>
        <v>959.8796339400002</v>
      </c>
      <c r="N36" s="2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5" customFormat="1" ht="14.25" customHeight="1">
      <c r="A37" s="45" t="s">
        <v>10</v>
      </c>
      <c r="B37" s="68">
        <v>39.985844580000006</v>
      </c>
      <c r="C37" s="68">
        <v>182.52605499999999</v>
      </c>
      <c r="D37" s="68">
        <v>375.486</v>
      </c>
      <c r="E37" s="68">
        <v>580.5869896099989</v>
      </c>
      <c r="F37" s="68">
        <v>356.6197713</v>
      </c>
      <c r="G37" s="68">
        <v>399.2669760000003</v>
      </c>
      <c r="H37" s="68">
        <v>146.039037</v>
      </c>
      <c r="I37" s="68">
        <v>1.544873</v>
      </c>
      <c r="J37" s="68"/>
      <c r="K37" s="68">
        <v>7.757567</v>
      </c>
      <c r="L37" s="75">
        <v>156.291</v>
      </c>
      <c r="M37" s="75">
        <f t="shared" si="2"/>
        <v>2246.1041134899992</v>
      </c>
      <c r="N37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5" customFormat="1" ht="14.25" customHeight="1">
      <c r="A38" s="45" t="s">
        <v>11</v>
      </c>
      <c r="B38" s="68">
        <v>276.48602351</v>
      </c>
      <c r="C38" s="68">
        <v>14.861711</v>
      </c>
      <c r="D38" s="68">
        <v>690.613</v>
      </c>
      <c r="E38" s="68">
        <v>64.12728696999999</v>
      </c>
      <c r="F38" s="68">
        <v>23.941249969999998</v>
      </c>
      <c r="G38" s="68">
        <v>31.156591999999993</v>
      </c>
      <c r="H38" s="68">
        <v>123.87141700000001</v>
      </c>
      <c r="I38" s="68">
        <v>66.301584</v>
      </c>
      <c r="J38" s="68">
        <v>36.41053589999999</v>
      </c>
      <c r="K38" s="68"/>
      <c r="L38" s="75">
        <v>120.469</v>
      </c>
      <c r="M38" s="75">
        <f t="shared" si="2"/>
        <v>1448.2384003500001</v>
      </c>
      <c r="N3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5" customFormat="1" ht="14.25" customHeight="1">
      <c r="A39" s="45" t="s">
        <v>12</v>
      </c>
      <c r="B39" s="68">
        <v>9.580490149999997</v>
      </c>
      <c r="C39" s="68">
        <v>133.909904</v>
      </c>
      <c r="D39" s="68">
        <v>464.721</v>
      </c>
      <c r="E39" s="68">
        <v>67.25665259999998</v>
      </c>
      <c r="F39" s="68">
        <v>141.79565465000002</v>
      </c>
      <c r="G39" s="68">
        <v>64.70438499999996</v>
      </c>
      <c r="H39" s="68">
        <v>379.79563299999995</v>
      </c>
      <c r="I39" s="68">
        <v>126.443759</v>
      </c>
      <c r="J39" s="68">
        <v>56.6251066</v>
      </c>
      <c r="K39" s="68">
        <v>438.79917800000004</v>
      </c>
      <c r="L39" s="75"/>
      <c r="M39" s="75">
        <f t="shared" si="2"/>
        <v>1883.6317629999999</v>
      </c>
      <c r="N39" s="2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15" s="7" customFormat="1" ht="15" customHeight="1">
      <c r="A40" s="53" t="s">
        <v>29</v>
      </c>
      <c r="B40" s="69">
        <f aca="true" t="shared" si="3" ref="B40:J40">SUM(B28:B39)</f>
        <v>9790.37638588</v>
      </c>
      <c r="C40" s="69">
        <f t="shared" si="3"/>
        <v>1430.189192</v>
      </c>
      <c r="D40" s="69">
        <f t="shared" si="3"/>
        <v>13621.726999999999</v>
      </c>
      <c r="E40" s="69">
        <f>SUM(E28:E39)</f>
        <v>7256.126241959999</v>
      </c>
      <c r="F40" s="69">
        <f t="shared" si="3"/>
        <v>4883.74542429</v>
      </c>
      <c r="G40" s="69">
        <f t="shared" si="3"/>
        <v>2745.528585999998</v>
      </c>
      <c r="H40" s="69">
        <f t="shared" si="3"/>
        <v>4611.098394</v>
      </c>
      <c r="I40" s="69">
        <f t="shared" si="3"/>
        <v>1973.665508</v>
      </c>
      <c r="J40" s="69">
        <f t="shared" si="3"/>
        <v>3884.8953305000005</v>
      </c>
      <c r="K40" s="69">
        <f>SUM(K28:K39)</f>
        <v>2003.18051</v>
      </c>
      <c r="L40" s="69">
        <f>SUM(L28:L39)</f>
        <v>4401.702000000001</v>
      </c>
      <c r="M40" s="69">
        <f>SUM(B40:L40)</f>
        <v>56602.23457263</v>
      </c>
      <c r="N40" s="9"/>
      <c r="O40" s="24"/>
    </row>
    <row r="41" spans="1:13" ht="9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65"/>
      <c r="B42" s="65" t="str">
        <f>+Exp!B42</f>
        <v>Crecimiento 2011/2010</v>
      </c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9" customHeight="1">
      <c r="A43" s="67"/>
      <c r="B43" s="32"/>
      <c r="C43" s="32"/>
      <c r="D43" s="66"/>
      <c r="E43" s="66"/>
      <c r="F43" s="66"/>
      <c r="G43" s="66"/>
      <c r="H43" s="66"/>
      <c r="I43" s="66"/>
      <c r="J43" s="66"/>
      <c r="K43" s="66"/>
      <c r="L43" s="66"/>
      <c r="M43" s="32"/>
    </row>
    <row r="44" spans="1:14" s="5" customFormat="1" ht="14.25" customHeight="1">
      <c r="A44" s="45" t="s">
        <v>1</v>
      </c>
      <c r="B44" s="70"/>
      <c r="C44" s="70">
        <f aca="true" t="shared" si="4" ref="C44:M44">+(C12/C28-1)*100</f>
        <v>34.99070523104535</v>
      </c>
      <c r="D44" s="70">
        <f t="shared" si="4"/>
        <v>19.05917265024093</v>
      </c>
      <c r="E44" s="70">
        <f t="shared" si="4"/>
        <v>-8.40789026722436</v>
      </c>
      <c r="F44" s="70">
        <f t="shared" si="4"/>
        <v>31.76604983376834</v>
      </c>
      <c r="G44" s="70">
        <f t="shared" si="4"/>
        <v>-5.508176211331339</v>
      </c>
      <c r="H44" s="70">
        <f t="shared" si="4"/>
        <v>0.09127256164416231</v>
      </c>
      <c r="I44" s="70">
        <f aca="true" t="shared" si="5" ref="I44:I51">+(I12/I28-1)*100</f>
        <v>5.862050543970088</v>
      </c>
      <c r="J44" s="70">
        <f t="shared" si="4"/>
        <v>88.97033434349235</v>
      </c>
      <c r="K44" s="70">
        <f t="shared" si="4"/>
        <v>49.04881765802236</v>
      </c>
      <c r="L44" s="70">
        <f>+(L12/L28-1)*100</f>
        <v>58.66761353269916</v>
      </c>
      <c r="M44" s="70">
        <f t="shared" si="4"/>
        <v>18.16789454338288</v>
      </c>
      <c r="N44" s="15"/>
    </row>
    <row r="45" spans="1:14" s="5" customFormat="1" ht="14.25" customHeight="1">
      <c r="A45" s="45" t="s">
        <v>2</v>
      </c>
      <c r="B45" s="70">
        <f aca="true" t="shared" si="6" ref="B45:B56">+(B13/B29-1)*100</f>
        <v>46.263728193969996</v>
      </c>
      <c r="C45" s="70"/>
      <c r="D45" s="70">
        <f>+(D13/D29-1)*100</f>
        <v>25.049667307874234</v>
      </c>
      <c r="E45" s="70">
        <f>+(E13/E29-1)*100</f>
        <v>90.30999359132056</v>
      </c>
      <c r="F45" s="70">
        <f>+(F13/F29-1)*100</f>
        <v>-49.11252344249314</v>
      </c>
      <c r="G45" s="70">
        <f>+(G13/G29-1)*100</f>
        <v>60.33192304714563</v>
      </c>
      <c r="H45" s="70">
        <f>+(H13/H29-1)*100</f>
        <v>62.88707209817079</v>
      </c>
      <c r="I45" s="70">
        <f t="shared" si="5"/>
        <v>13.512883897036865</v>
      </c>
      <c r="J45" s="70">
        <f aca="true" t="shared" si="7" ref="J45:J52">+(J13/J29-1)*100</f>
        <v>-15.083213004804296</v>
      </c>
      <c r="K45" s="70">
        <f aca="true" t="shared" si="8" ref="K45:L54">+(K13/K29-1)*100</f>
        <v>47.568303425422776</v>
      </c>
      <c r="L45" s="70">
        <f t="shared" si="8"/>
        <v>-45.79382533893822</v>
      </c>
      <c r="M45" s="70">
        <f aca="true" t="shared" si="9" ref="M45:M53">+(M13/M29-1)*100</f>
        <v>13.972323588494252</v>
      </c>
      <c r="N45" s="15"/>
    </row>
    <row r="46" spans="1:15" s="5" customFormat="1" ht="14.25" customHeight="1">
      <c r="A46" s="45" t="s">
        <v>3</v>
      </c>
      <c r="B46" s="70">
        <f t="shared" si="6"/>
        <v>31.090008237792844</v>
      </c>
      <c r="C46" s="70">
        <f aca="true" t="shared" si="10" ref="C46:C56">+(C14/C30-1)*100</f>
        <v>29.867477075085414</v>
      </c>
      <c r="D46" s="70"/>
      <c r="E46" s="70">
        <f>+(E14/E30-1)*100</f>
        <v>50.18770498290701</v>
      </c>
      <c r="F46" s="70">
        <f>+(F14/F30-1)*100</f>
        <v>18.365467618008815</v>
      </c>
      <c r="G46" s="70">
        <f>+(G14/G30-1)*100</f>
        <v>20.236213512820477</v>
      </c>
      <c r="H46" s="70">
        <f>+(H14/H30-1)*100</f>
        <v>10.532847849603776</v>
      </c>
      <c r="I46" s="70">
        <f t="shared" si="5"/>
        <v>35.25259964876082</v>
      </c>
      <c r="J46" s="70">
        <f t="shared" si="7"/>
        <v>24.430453082320057</v>
      </c>
      <c r="K46" s="70">
        <f t="shared" si="8"/>
        <v>54.60706213849906</v>
      </c>
      <c r="L46" s="70">
        <f t="shared" si="8"/>
        <v>-5.456560034279335</v>
      </c>
      <c r="M46" s="70">
        <f t="shared" si="9"/>
        <v>27.761561403364876</v>
      </c>
      <c r="N46" s="15"/>
      <c r="O46" s="15"/>
    </row>
    <row r="47" spans="1:13" s="5" customFormat="1" ht="14.25" customHeight="1">
      <c r="A47" s="45" t="s">
        <v>4</v>
      </c>
      <c r="B47" s="70">
        <f t="shared" si="6"/>
        <v>33.60458932673098</v>
      </c>
      <c r="C47" s="70">
        <f t="shared" si="10"/>
        <v>-13.500320901434293</v>
      </c>
      <c r="D47" s="70">
        <f aca="true" t="shared" si="11" ref="D47:D56">+(D15/D31-1)*100</f>
        <v>23.82030226310703</v>
      </c>
      <c r="E47" s="70"/>
      <c r="F47" s="70">
        <f>+(F15/F31-1)*100</f>
        <v>37.692622192468114</v>
      </c>
      <c r="G47" s="70">
        <f>+(G15/G31-1)*100</f>
        <v>3.2221925423871145</v>
      </c>
      <c r="H47" s="70">
        <f>+(H15/H31-1)*100</f>
        <v>17.187948631527238</v>
      </c>
      <c r="I47" s="70">
        <f t="shared" si="5"/>
        <v>33.18740858722036</v>
      </c>
      <c r="J47" s="70">
        <f t="shared" si="7"/>
        <v>46.012042102276915</v>
      </c>
      <c r="K47" s="70">
        <f t="shared" si="8"/>
        <v>28.988236966487825</v>
      </c>
      <c r="L47" s="70">
        <f t="shared" si="8"/>
        <v>80.72336749621256</v>
      </c>
      <c r="M47" s="70">
        <f t="shared" si="9"/>
        <v>26.782419992377825</v>
      </c>
    </row>
    <row r="48" spans="1:15" s="5" customFormat="1" ht="14.25" customHeight="1">
      <c r="A48" s="49" t="s">
        <v>5</v>
      </c>
      <c r="B48" s="70">
        <f t="shared" si="6"/>
        <v>53.20378358888709</v>
      </c>
      <c r="C48" s="70">
        <f t="shared" si="10"/>
        <v>109.05773780736862</v>
      </c>
      <c r="D48" s="70">
        <f t="shared" si="11"/>
        <v>42.604771488618944</v>
      </c>
      <c r="E48" s="70">
        <f aca="true" t="shared" si="12" ref="E48:E56">+(E16/E32-1)*100</f>
        <v>57.40071702436176</v>
      </c>
      <c r="F48" s="70"/>
      <c r="G48" s="70">
        <f>+(G16/G32-1)*100</f>
        <v>26.390059799369524</v>
      </c>
      <c r="H48" s="70">
        <f>+(H16/H32-1)*100</f>
        <v>11.631332015969441</v>
      </c>
      <c r="I48" s="70">
        <f t="shared" si="5"/>
        <v>114.8961657065446</v>
      </c>
      <c r="J48" s="70">
        <f t="shared" si="7"/>
        <v>15.383730071824097</v>
      </c>
      <c r="K48" s="70">
        <f t="shared" si="8"/>
        <v>39.28498258273372</v>
      </c>
      <c r="L48" s="70">
        <f t="shared" si="8"/>
        <v>-23.89485704773806</v>
      </c>
      <c r="M48" s="70">
        <f t="shared" si="9"/>
        <v>21.668305139776155</v>
      </c>
      <c r="O48" s="23"/>
    </row>
    <row r="49" spans="1:13" s="5" customFormat="1" ht="14.25" customHeight="1">
      <c r="A49" s="45" t="s">
        <v>7</v>
      </c>
      <c r="B49" s="70">
        <f t="shared" si="6"/>
        <v>-31.43576257314229</v>
      </c>
      <c r="C49" s="70">
        <f t="shared" si="10"/>
        <v>778.7564216734595</v>
      </c>
      <c r="D49" s="70">
        <f t="shared" si="11"/>
        <v>-9.649827182906812</v>
      </c>
      <c r="E49" s="70">
        <f t="shared" si="12"/>
        <v>35.53471982710392</v>
      </c>
      <c r="F49" s="70">
        <f aca="true" t="shared" si="13" ref="F49:F56">+(F17/F33-1)*100</f>
        <v>-10.451794611237553</v>
      </c>
      <c r="G49" s="70">
        <f>+(G17/G33-1)*100</f>
        <v>2302.1198604055603</v>
      </c>
      <c r="H49" s="70">
        <f>+(H17/H33-1)*100</f>
        <v>-26.339117198098595</v>
      </c>
      <c r="I49" s="70">
        <f t="shared" si="5"/>
        <v>25.57292670988027</v>
      </c>
      <c r="J49" s="70">
        <f t="shared" si="7"/>
        <v>26.293866367241513</v>
      </c>
      <c r="K49" s="70">
        <f t="shared" si="8"/>
        <v>186.96982292420867</v>
      </c>
      <c r="L49" s="70">
        <f t="shared" si="8"/>
        <v>36.23662737987308</v>
      </c>
      <c r="M49" s="70">
        <f t="shared" si="9"/>
        <v>25.27528969955677</v>
      </c>
    </row>
    <row r="50" spans="1:13" s="5" customFormat="1" ht="14.25" customHeight="1">
      <c r="A50" s="45" t="s">
        <v>16</v>
      </c>
      <c r="B50" s="70">
        <f t="shared" si="6"/>
        <v>25.861350393619166</v>
      </c>
      <c r="C50" s="70">
        <f t="shared" si="10"/>
        <v>70.35741626249047</v>
      </c>
      <c r="D50" s="70">
        <f t="shared" si="11"/>
        <v>44.42807017543859</v>
      </c>
      <c r="E50" s="70">
        <f t="shared" si="12"/>
        <v>93.24236805689398</v>
      </c>
      <c r="F50" s="70">
        <f t="shared" si="13"/>
        <v>32.18315019277427</v>
      </c>
      <c r="G50" s="70"/>
      <c r="H50" s="70">
        <f>+(H18/H34-1)*100</f>
        <v>-8.090876501095778</v>
      </c>
      <c r="I50" s="70">
        <f t="shared" si="5"/>
        <v>-2.7915901253183883</v>
      </c>
      <c r="J50" s="70">
        <f t="shared" si="7"/>
        <v>60.016201034414784</v>
      </c>
      <c r="K50" s="70">
        <f t="shared" si="8"/>
        <v>-78.61616513443255</v>
      </c>
      <c r="L50" s="70">
        <f t="shared" si="8"/>
        <v>0.4268617825396115</v>
      </c>
      <c r="M50" s="70">
        <f t="shared" si="9"/>
        <v>42.189790482477065</v>
      </c>
    </row>
    <row r="51" spans="1:13" s="5" customFormat="1" ht="14.25" customHeight="1">
      <c r="A51" s="45" t="s">
        <v>8</v>
      </c>
      <c r="B51" s="70">
        <f t="shared" si="6"/>
        <v>62.92194025391014</v>
      </c>
      <c r="C51" s="70">
        <f t="shared" si="10"/>
        <v>50.598016452047226</v>
      </c>
      <c r="D51" s="70">
        <f t="shared" si="11"/>
        <v>30.718893469583165</v>
      </c>
      <c r="E51" s="70">
        <f t="shared" si="12"/>
        <v>22.957696294865016</v>
      </c>
      <c r="F51" s="70">
        <f t="shared" si="13"/>
        <v>61.62131389099985</v>
      </c>
      <c r="G51" s="70">
        <f aca="true" t="shared" si="14" ref="G51:G56">+(G19/G35-1)*100</f>
        <v>18.43140560354286</v>
      </c>
      <c r="H51" s="70"/>
      <c r="I51" s="70">
        <f t="shared" si="5"/>
        <v>149.33465307167478</v>
      </c>
      <c r="J51" s="70">
        <f t="shared" si="7"/>
        <v>33.34935927752214</v>
      </c>
      <c r="K51" s="70">
        <f t="shared" si="8"/>
        <v>28.44031277629839</v>
      </c>
      <c r="L51" s="70">
        <f t="shared" si="8"/>
        <v>1.840602988732054</v>
      </c>
      <c r="M51" s="70">
        <f t="shared" si="9"/>
        <v>38.29598200754445</v>
      </c>
    </row>
    <row r="52" spans="1:13" s="5" customFormat="1" ht="14.25" customHeight="1">
      <c r="A52" s="45" t="s">
        <v>9</v>
      </c>
      <c r="B52" s="70">
        <f t="shared" si="6"/>
        <v>10.177089310748189</v>
      </c>
      <c r="C52" s="70">
        <f t="shared" si="10"/>
        <v>95.1869694235491</v>
      </c>
      <c r="D52" s="70">
        <f t="shared" si="11"/>
        <v>1.6348646481643136</v>
      </c>
      <c r="E52" s="70">
        <f t="shared" si="12"/>
        <v>27.238538625172826</v>
      </c>
      <c r="F52" s="70">
        <f t="shared" si="13"/>
        <v>381.0317617686064</v>
      </c>
      <c r="G52" s="70">
        <f t="shared" si="14"/>
        <v>-32.405017479802034</v>
      </c>
      <c r="H52" s="70">
        <f>+(H20/H36-1)*100</f>
        <v>13.82575662357386</v>
      </c>
      <c r="I52" s="70"/>
      <c r="J52" s="70">
        <f t="shared" si="7"/>
        <v>95.74069660418868</v>
      </c>
      <c r="K52" s="70">
        <f t="shared" si="8"/>
        <v>60.67378396695755</v>
      </c>
      <c r="L52" s="70">
        <f t="shared" si="8"/>
        <v>-12.440267601146859</v>
      </c>
      <c r="M52" s="70">
        <f t="shared" si="9"/>
        <v>23.49694816465897</v>
      </c>
    </row>
    <row r="53" spans="1:13" s="5" customFormat="1" ht="14.25" customHeight="1">
      <c r="A53" s="45" t="s">
        <v>10</v>
      </c>
      <c r="B53" s="70">
        <f t="shared" si="6"/>
        <v>81.51818865495122</v>
      </c>
      <c r="C53" s="70">
        <f t="shared" si="10"/>
        <v>2.8456583910718924</v>
      </c>
      <c r="D53" s="70">
        <f t="shared" si="11"/>
        <v>80.69488609428848</v>
      </c>
      <c r="E53" s="70">
        <f t="shared" si="12"/>
        <v>67.88154814573784</v>
      </c>
      <c r="F53" s="70">
        <f t="shared" si="13"/>
        <v>43.60897831970541</v>
      </c>
      <c r="G53" s="70">
        <f t="shared" si="14"/>
        <v>2.554576414554477</v>
      </c>
      <c r="H53" s="70">
        <f>+(H21/H37-1)*100</f>
        <v>83.12622535301983</v>
      </c>
      <c r="I53" s="70">
        <f>+(I21/I37-1)*100</f>
        <v>94.55463329348109</v>
      </c>
      <c r="J53" s="70"/>
      <c r="K53" s="70">
        <f t="shared" si="8"/>
        <v>101.05397736171665</v>
      </c>
      <c r="L53" s="70">
        <f t="shared" si="8"/>
        <v>52.588440793135895</v>
      </c>
      <c r="M53" s="70">
        <f t="shared" si="9"/>
        <v>49.574944953011894</v>
      </c>
    </row>
    <row r="54" spans="1:13" s="5" customFormat="1" ht="14.25" customHeight="1">
      <c r="A54" s="45" t="s">
        <v>11</v>
      </c>
      <c r="B54" s="70">
        <f t="shared" si="6"/>
        <v>7.028676782028054</v>
      </c>
      <c r="C54" s="70">
        <f t="shared" si="10"/>
        <v>-22.732705541104913</v>
      </c>
      <c r="D54" s="70">
        <f t="shared" si="11"/>
        <v>18.14286727877985</v>
      </c>
      <c r="E54" s="70">
        <f t="shared" si="12"/>
        <v>9.686686391248767</v>
      </c>
      <c r="F54" s="70">
        <f t="shared" si="13"/>
        <v>26.360299892061168</v>
      </c>
      <c r="G54" s="70">
        <f t="shared" si="14"/>
        <v>-38.68488568968</v>
      </c>
      <c r="H54" s="70">
        <f>+(H22/H38-1)*100</f>
        <v>13.550783874539828</v>
      </c>
      <c r="I54" s="70">
        <f>+(I22/I38-1)*100</f>
        <v>34.123294852201425</v>
      </c>
      <c r="J54" s="70">
        <f>+(J22/J38-1)*100</f>
        <v>27.056273840781376</v>
      </c>
      <c r="K54" s="70"/>
      <c r="L54" s="70">
        <f t="shared" si="8"/>
        <v>1.7340560642157055</v>
      </c>
      <c r="M54" s="70">
        <f>+(M22/M38-1)*100</f>
        <v>13.338405449221291</v>
      </c>
    </row>
    <row r="55" spans="1:13" s="5" customFormat="1" ht="14.25" customHeight="1">
      <c r="A55" s="45" t="s">
        <v>12</v>
      </c>
      <c r="B55" s="70">
        <f t="shared" si="6"/>
        <v>-27.864109958925198</v>
      </c>
      <c r="C55" s="70">
        <f t="shared" si="10"/>
        <v>96.48238116875956</v>
      </c>
      <c r="D55" s="70">
        <f t="shared" si="11"/>
        <v>31.156543388398617</v>
      </c>
      <c r="E55" s="70">
        <f t="shared" si="12"/>
        <v>60.875861014825475</v>
      </c>
      <c r="F55" s="70">
        <f t="shared" si="13"/>
        <v>124.25693699493068</v>
      </c>
      <c r="G55" s="70">
        <f t="shared" si="14"/>
        <v>40.715126185033725</v>
      </c>
      <c r="H55" s="70">
        <f>+(H23/H39-1)*100</f>
        <v>-31.394792261868886</v>
      </c>
      <c r="I55" s="70">
        <f>+(I23/I39-1)*100</f>
        <v>42.20539109407528</v>
      </c>
      <c r="J55" s="70">
        <f>+(J23/J39-1)*100</f>
        <v>69.5808339546684</v>
      </c>
      <c r="K55" s="70">
        <f>+(K23/K39-1)*100</f>
        <v>-33.06094707406222</v>
      </c>
      <c r="L55" s="70"/>
      <c r="M55" s="70">
        <f>+(M23/M39-1)*100</f>
        <v>18.223228045555118</v>
      </c>
    </row>
    <row r="56" spans="1:13" s="7" customFormat="1" ht="15" customHeight="1">
      <c r="A56" s="53" t="s">
        <v>29</v>
      </c>
      <c r="B56" s="71">
        <f t="shared" si="6"/>
        <v>32.990708180619976</v>
      </c>
      <c r="C56" s="71">
        <f t="shared" si="10"/>
        <v>32.72486232017337</v>
      </c>
      <c r="D56" s="71">
        <f t="shared" si="11"/>
        <v>24.111788468525308</v>
      </c>
      <c r="E56" s="71">
        <f t="shared" si="12"/>
        <v>30.655207935014417</v>
      </c>
      <c r="F56" s="71">
        <f t="shared" si="13"/>
        <v>41.623027299903214</v>
      </c>
      <c r="G56" s="71">
        <f t="shared" si="14"/>
        <v>15.2626299407979</v>
      </c>
      <c r="H56" s="71">
        <f>+(H24/H40-1)*100</f>
        <v>9.602150445892232</v>
      </c>
      <c r="I56" s="71">
        <f>+(I24/I40-1)*100</f>
        <v>27.987256744418886</v>
      </c>
      <c r="J56" s="71">
        <f>+(J24/J40-1)*100</f>
        <v>40.21994090633323</v>
      </c>
      <c r="K56" s="71">
        <f>+(K24/K40-1)*100</f>
        <v>30.149840415529972</v>
      </c>
      <c r="L56" s="71">
        <f>+(L24/L40-1)*100</f>
        <v>4.012334319769928</v>
      </c>
      <c r="M56" s="71">
        <f>+(M24/M40-1)*100</f>
        <v>26.495024407413894</v>
      </c>
    </row>
    <row r="57" spans="1:13" ht="9" customHeight="1" thickBot="1">
      <c r="A57" s="6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2.2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3" s="12" customFormat="1" ht="12">
      <c r="A59" s="58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s="12" customFormat="1" ht="12">
      <c r="A60" s="58" t="s">
        <v>52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</sheetData>
  <sheetProtection/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67" sqref="P67"/>
    </sheetView>
  </sheetViews>
  <sheetFormatPr defaultColWidth="11.421875" defaultRowHeight="12.75"/>
  <cols>
    <col min="1" max="1" width="11.8515625" style="0" customWidth="1"/>
    <col min="2" max="14" width="8.7109375" style="0" customWidth="1"/>
  </cols>
  <sheetData>
    <row r="1" spans="1:14" ht="15">
      <c r="A1" s="31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33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2.75">
      <c r="A4" s="34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2.75">
      <c r="A5" s="34" t="s">
        <v>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7.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" customHeight="1" thickBot="1">
      <c r="A7" s="36" t="s">
        <v>45</v>
      </c>
      <c r="B7" s="37" t="s">
        <v>46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" customHeight="1" thickBot="1">
      <c r="A8" s="38" t="s">
        <v>47</v>
      </c>
      <c r="B8" s="39" t="s">
        <v>30</v>
      </c>
      <c r="C8" s="37" t="s">
        <v>31</v>
      </c>
      <c r="D8" s="39" t="s">
        <v>32</v>
      </c>
      <c r="E8" s="40" t="s">
        <v>33</v>
      </c>
      <c r="F8" s="37" t="s">
        <v>40</v>
      </c>
      <c r="G8" s="37" t="s">
        <v>53</v>
      </c>
      <c r="H8" s="37" t="s">
        <v>34</v>
      </c>
      <c r="I8" s="37" t="s">
        <v>35</v>
      </c>
      <c r="J8" s="39" t="s">
        <v>41</v>
      </c>
      <c r="K8" s="37" t="s">
        <v>37</v>
      </c>
      <c r="L8" s="39" t="s">
        <v>38</v>
      </c>
      <c r="M8" s="37" t="s">
        <v>54</v>
      </c>
      <c r="N8" s="37" t="s">
        <v>18</v>
      </c>
    </row>
    <row r="9" spans="1:14" s="18" customFormat="1" ht="9.75" customHeight="1">
      <c r="A9" s="41"/>
      <c r="B9" s="42"/>
      <c r="C9" s="42"/>
      <c r="D9" s="41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s="18" customFormat="1" ht="12.75">
      <c r="A10" s="41"/>
      <c r="B10" s="44" t="s">
        <v>68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/>
    </row>
    <row r="11" spans="1:14" s="1" customFormat="1" ht="14.25">
      <c r="A11" s="45" t="s">
        <v>1</v>
      </c>
      <c r="B11" s="46" t="s">
        <v>43</v>
      </c>
      <c r="C11" s="47">
        <v>0.47977217046040554</v>
      </c>
      <c r="D11" s="47">
        <v>14.236053749925153</v>
      </c>
      <c r="E11" s="47">
        <v>0.7735624707899446</v>
      </c>
      <c r="F11" s="47">
        <v>0.13900751502912742</v>
      </c>
      <c r="G11" s="47">
        <v>0.005913376088175565</v>
      </c>
      <c r="H11" s="47">
        <v>0.10813731203763786</v>
      </c>
      <c r="I11" s="47">
        <v>1.5637330587362954</v>
      </c>
      <c r="J11" s="47">
        <v>0.49308568741155273</v>
      </c>
      <c r="K11" s="47">
        <v>0.11267106706409227</v>
      </c>
      <c r="L11" s="47">
        <v>0.39269845851019386</v>
      </c>
      <c r="M11" s="47">
        <v>0.009538965843884865</v>
      </c>
      <c r="N11" s="48">
        <v>18.31417383189646</v>
      </c>
    </row>
    <row r="12" spans="1:14" s="1" customFormat="1" ht="14.25">
      <c r="A12" s="45" t="s">
        <v>2</v>
      </c>
      <c r="B12" s="47">
        <v>0.5690727015422937</v>
      </c>
      <c r="C12" s="46" t="s">
        <v>43</v>
      </c>
      <c r="D12" s="47">
        <v>0.8983391221153575</v>
      </c>
      <c r="E12" s="47">
        <v>0.2266069838893529</v>
      </c>
      <c r="F12" s="47">
        <v>0.12444823331037214</v>
      </c>
      <c r="G12" s="47">
        <v>0.005597885757165466</v>
      </c>
      <c r="H12" s="47">
        <v>0.01629750963362756</v>
      </c>
      <c r="I12" s="47">
        <v>0.09661351384762486</v>
      </c>
      <c r="J12" s="47">
        <v>0.039094804738430036</v>
      </c>
      <c r="K12" s="47">
        <v>0.25951994191037586</v>
      </c>
      <c r="L12" s="47">
        <v>0.013611152131453187</v>
      </c>
      <c r="M12" s="47">
        <v>0.3631603966365074</v>
      </c>
      <c r="N12" s="48">
        <v>2.6123622455125606</v>
      </c>
    </row>
    <row r="13" spans="1:14" s="1" customFormat="1" ht="14.25">
      <c r="A13" s="45" t="s">
        <v>3</v>
      </c>
      <c r="B13" s="47">
        <v>11.315464055868965</v>
      </c>
      <c r="C13" s="47">
        <v>1.7410284257308035</v>
      </c>
      <c r="D13" s="46" t="s">
        <v>43</v>
      </c>
      <c r="E13" s="47">
        <v>3.220191893441704</v>
      </c>
      <c r="F13" s="47">
        <v>0.8685692492318424</v>
      </c>
      <c r="G13" s="47">
        <v>0.03571985283532807</v>
      </c>
      <c r="H13" s="47">
        <v>0.055686753675225596</v>
      </c>
      <c r="I13" s="47">
        <v>2.9711356769392747</v>
      </c>
      <c r="J13" s="47">
        <v>0.41104829760254324</v>
      </c>
      <c r="K13" s="47">
        <v>0.9143972299219124</v>
      </c>
      <c r="L13" s="47">
        <v>1.0579102672012584</v>
      </c>
      <c r="M13" s="47">
        <v>0.8412874895230293</v>
      </c>
      <c r="N13" s="48">
        <v>23.43243919197189</v>
      </c>
    </row>
    <row r="14" spans="1:14" s="1" customFormat="1" ht="14.25">
      <c r="A14" s="45" t="s">
        <v>4</v>
      </c>
      <c r="B14" s="47">
        <v>2.921228660608417</v>
      </c>
      <c r="C14" s="47">
        <v>0.08808695770155683</v>
      </c>
      <c r="D14" s="47">
        <v>3.8940281672318986</v>
      </c>
      <c r="E14" s="46" t="s">
        <v>43</v>
      </c>
      <c r="F14" s="47">
        <v>1.5521318902118457</v>
      </c>
      <c r="G14" s="47">
        <v>0.004245182963428248</v>
      </c>
      <c r="H14" s="47">
        <v>0.6784428822232453</v>
      </c>
      <c r="I14" s="47">
        <v>1.4668342621535573</v>
      </c>
      <c r="J14" s="47">
        <v>0.42383756202794987</v>
      </c>
      <c r="K14" s="47">
        <v>1.366540309507775</v>
      </c>
      <c r="L14" s="47">
        <v>0.08679376836622357</v>
      </c>
      <c r="M14" s="47">
        <v>0.14934418014896458</v>
      </c>
      <c r="N14" s="48">
        <v>12.631513823144864</v>
      </c>
    </row>
    <row r="15" spans="1:14" s="1" customFormat="1" ht="14.25">
      <c r="A15" s="49" t="s">
        <v>5</v>
      </c>
      <c r="B15" s="47">
        <v>1.277020946549431</v>
      </c>
      <c r="C15" s="47">
        <v>0.1029297160592368</v>
      </c>
      <c r="D15" s="47">
        <v>1.7728939057755138</v>
      </c>
      <c r="E15" s="47">
        <v>0.610788349253952</v>
      </c>
      <c r="F15" s="46" t="s">
        <v>43</v>
      </c>
      <c r="G15" s="47">
        <v>0.0029077573322529044</v>
      </c>
      <c r="H15" s="47">
        <v>0.6591978665380497</v>
      </c>
      <c r="I15" s="47">
        <v>3.708287219357948</v>
      </c>
      <c r="J15" s="47">
        <v>0.03959424631429486</v>
      </c>
      <c r="K15" s="47">
        <v>0.7136460116039658</v>
      </c>
      <c r="L15" s="47">
        <v>0.0300730017009966</v>
      </c>
      <c r="M15" s="47">
        <v>0.438905454872009</v>
      </c>
      <c r="N15" s="48">
        <v>9.35624447535765</v>
      </c>
    </row>
    <row r="16" spans="1:14" s="1" customFormat="1" ht="14.25">
      <c r="A16" s="45" t="s">
        <v>7</v>
      </c>
      <c r="B16" s="47">
        <v>0.07346567566818799</v>
      </c>
      <c r="C16" s="47">
        <v>0.00016865308157563663</v>
      </c>
      <c r="D16" s="47">
        <v>0.3875450133193737</v>
      </c>
      <c r="E16" s="47">
        <v>0.03564133786863377</v>
      </c>
      <c r="F16" s="47">
        <v>0.024522966454134727</v>
      </c>
      <c r="G16" s="46" t="s">
        <v>43</v>
      </c>
      <c r="H16" s="47">
        <v>0.006799180612343058</v>
      </c>
      <c r="I16" s="47">
        <v>0.26142702732392653</v>
      </c>
      <c r="J16" s="47">
        <v>0.00032246694456351436</v>
      </c>
      <c r="K16" s="47">
        <v>0.009010063795238832</v>
      </c>
      <c r="L16" s="47">
        <v>0.04740448626384488</v>
      </c>
      <c r="M16" s="50" t="s">
        <v>48</v>
      </c>
      <c r="N16" s="48">
        <v>0.8463068713318226</v>
      </c>
    </row>
    <row r="17" spans="1:14" s="1" customFormat="1" ht="14.25">
      <c r="A17" s="45" t="s">
        <v>16</v>
      </c>
      <c r="B17" s="47">
        <v>0.31818322836888085</v>
      </c>
      <c r="C17" s="47">
        <v>0.05012695354344311</v>
      </c>
      <c r="D17" s="47">
        <v>0.6709276369398987</v>
      </c>
      <c r="E17" s="47">
        <v>0.38709882237810006</v>
      </c>
      <c r="F17" s="47">
        <v>1.3827941481741015</v>
      </c>
      <c r="G17" s="47">
        <v>0.003961729057452152</v>
      </c>
      <c r="H17" s="46" t="s">
        <v>43</v>
      </c>
      <c r="I17" s="47">
        <v>0.6205138369257168</v>
      </c>
      <c r="J17" s="47">
        <v>0.013305337382280987</v>
      </c>
      <c r="K17" s="47">
        <v>0.562209203338367</v>
      </c>
      <c r="L17" s="47">
        <v>0.017711068392676284</v>
      </c>
      <c r="M17" s="47">
        <v>0.12567146230012088</v>
      </c>
      <c r="N17" s="48">
        <v>4.152503426801038</v>
      </c>
    </row>
    <row r="18" spans="1:14" s="1" customFormat="1" ht="14.25">
      <c r="A18" s="45" t="s">
        <v>8</v>
      </c>
      <c r="B18" s="47">
        <v>0.6958392128324662</v>
      </c>
      <c r="C18" s="47">
        <v>0.04484880456858957</v>
      </c>
      <c r="D18" s="47">
        <v>2.847447563643134</v>
      </c>
      <c r="E18" s="47">
        <v>1.458805533647527</v>
      </c>
      <c r="F18" s="47">
        <v>0.50725151538611</v>
      </c>
      <c r="G18" s="47">
        <v>0.009577919876184995</v>
      </c>
      <c r="H18" s="47">
        <v>0.06598167033541788</v>
      </c>
      <c r="I18" s="46" t="s">
        <v>43</v>
      </c>
      <c r="J18" s="47">
        <v>0.031930638838207806</v>
      </c>
      <c r="K18" s="47">
        <v>0.3233500718585559</v>
      </c>
      <c r="L18" s="47">
        <v>0.14876091720204565</v>
      </c>
      <c r="M18" s="47">
        <v>0.3596410201164824</v>
      </c>
      <c r="N18" s="48">
        <v>6.493434868304721</v>
      </c>
    </row>
    <row r="19" spans="1:14" s="1" customFormat="1" ht="14.25">
      <c r="A19" s="45" t="s">
        <v>9</v>
      </c>
      <c r="B19" s="47">
        <v>0.9260468198338698</v>
      </c>
      <c r="C19" s="47">
        <v>0.014603981569370525</v>
      </c>
      <c r="D19" s="47">
        <v>1.8990171878233402</v>
      </c>
      <c r="E19" s="47">
        <v>0.10384301363473827</v>
      </c>
      <c r="F19" s="47">
        <v>0.010457244012421861</v>
      </c>
      <c r="G19" s="47">
        <v>0.0007010982127764098</v>
      </c>
      <c r="H19" s="47">
        <v>0.0011896040188425243</v>
      </c>
      <c r="I19" s="47">
        <v>0.10288723346475953</v>
      </c>
      <c r="J19" s="46" t="s">
        <v>43</v>
      </c>
      <c r="K19" s="47">
        <v>0.004895386507385289</v>
      </c>
      <c r="L19" s="47">
        <v>0.13348938473715066</v>
      </c>
      <c r="M19" s="47">
        <v>0.2481850571731362</v>
      </c>
      <c r="N19" s="48">
        <v>3.445316010987791</v>
      </c>
    </row>
    <row r="20" spans="1:14" s="1" customFormat="1" ht="14.25">
      <c r="A20" s="45" t="s">
        <v>10</v>
      </c>
      <c r="B20" s="47">
        <v>1.1981900882813648</v>
      </c>
      <c r="C20" s="47">
        <v>0.2322090596174161</v>
      </c>
      <c r="D20" s="47">
        <v>1.6038282491128657</v>
      </c>
      <c r="E20" s="47">
        <v>1.0318272106258535</v>
      </c>
      <c r="F20" s="47">
        <v>0.9035941062708228</v>
      </c>
      <c r="G20" s="47">
        <v>0.0006833999152766722</v>
      </c>
      <c r="H20" s="47">
        <v>1.3449378671587435</v>
      </c>
      <c r="I20" s="47">
        <v>0.8900231331283912</v>
      </c>
      <c r="J20" s="47">
        <v>0.12195345081029774</v>
      </c>
      <c r="K20" s="46" t="s">
        <v>43</v>
      </c>
      <c r="L20" s="47">
        <v>0.05791383260019794</v>
      </c>
      <c r="M20" s="47">
        <v>0.13254030621832785</v>
      </c>
      <c r="N20" s="48">
        <v>7.517700703739557</v>
      </c>
    </row>
    <row r="21" spans="1:14" s="1" customFormat="1" ht="14.25">
      <c r="A21" s="45" t="s">
        <v>11</v>
      </c>
      <c r="B21" s="47">
        <v>1.3738604885629868</v>
      </c>
      <c r="C21" s="47">
        <v>0.005496076102040204</v>
      </c>
      <c r="D21" s="47">
        <v>1.5350194816182445</v>
      </c>
      <c r="E21" s="47">
        <v>0.10113999308829734</v>
      </c>
      <c r="F21" s="47">
        <v>0.008913356230890327</v>
      </c>
      <c r="G21" s="47">
        <v>0.0017724895187597946</v>
      </c>
      <c r="H21" s="47">
        <v>0.007131660682313038</v>
      </c>
      <c r="I21" s="47">
        <v>0.15499650081416028</v>
      </c>
      <c r="J21" s="47">
        <v>0.3842826495532081</v>
      </c>
      <c r="K21" s="47">
        <v>0.02410190286066053</v>
      </c>
      <c r="L21" s="46" t="s">
        <v>43</v>
      </c>
      <c r="M21" s="47">
        <v>0.40542221236111053</v>
      </c>
      <c r="N21" s="48">
        <v>4.0021368113926705</v>
      </c>
    </row>
    <row r="22" spans="1:14" s="1" customFormat="1" ht="14.25">
      <c r="A22" s="45" t="s">
        <v>12</v>
      </c>
      <c r="B22" s="47">
        <v>0.9153890481714999</v>
      </c>
      <c r="C22" s="47">
        <v>0.12334718393991033</v>
      </c>
      <c r="D22" s="47">
        <v>2.136055895216008</v>
      </c>
      <c r="E22" s="47">
        <v>0.482731757134871</v>
      </c>
      <c r="F22" s="47">
        <v>0.9412683294323121</v>
      </c>
      <c r="G22" s="47">
        <v>0.2074108955412463</v>
      </c>
      <c r="H22" s="47">
        <v>0.7863970867714303</v>
      </c>
      <c r="I22" s="47">
        <v>1.007334815494794</v>
      </c>
      <c r="J22" s="47">
        <v>0.03943299634095663</v>
      </c>
      <c r="K22" s="47">
        <v>0.39081576902182913</v>
      </c>
      <c r="L22" s="47">
        <v>0.16568396249412107</v>
      </c>
      <c r="M22" s="46" t="s">
        <v>43</v>
      </c>
      <c r="N22" s="48">
        <v>7.195867739558978</v>
      </c>
    </row>
    <row r="23" spans="1:14" s="1" customFormat="1" ht="6" customHeight="1">
      <c r="A23" s="45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s="1" customFormat="1" ht="14.25">
      <c r="A24" s="53" t="s">
        <v>29</v>
      </c>
      <c r="B24" s="48">
        <v>21.583760926288363</v>
      </c>
      <c r="C24" s="48">
        <v>2.8826179823743474</v>
      </c>
      <c r="D24" s="48">
        <v>31.881155972720787</v>
      </c>
      <c r="E24" s="48">
        <v>8.432237365752973</v>
      </c>
      <c r="F24" s="48">
        <v>6.462958553743981</v>
      </c>
      <c r="G24" s="48">
        <v>0.27849158709804656</v>
      </c>
      <c r="H24" s="48">
        <v>3.7301993936868767</v>
      </c>
      <c r="I24" s="48">
        <v>12.84378627818645</v>
      </c>
      <c r="J24" s="48">
        <v>1.9978881379642854</v>
      </c>
      <c r="K24" s="48">
        <v>4.681156957390159</v>
      </c>
      <c r="L24" s="48">
        <v>2.1520502996001625</v>
      </c>
      <c r="M24" s="48">
        <v>3.0736965451935734</v>
      </c>
      <c r="N24" s="54">
        <v>99.99999999999999</v>
      </c>
    </row>
    <row r="25" spans="1:14" ht="9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19" customFormat="1" ht="12.75">
      <c r="A26" s="55"/>
      <c r="B26" s="44">
        <v>2010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6"/>
    </row>
    <row r="27" spans="1:14" ht="14.25" customHeight="1">
      <c r="A27" s="45" t="s">
        <v>1</v>
      </c>
      <c r="B27" s="46" t="s">
        <v>43</v>
      </c>
      <c r="C27" s="47">
        <v>0.3804689352918953</v>
      </c>
      <c r="D27" s="47">
        <v>13.5902614887145</v>
      </c>
      <c r="E27" s="47">
        <v>0.7737053443332038</v>
      </c>
      <c r="F27" s="47">
        <v>0.09269223871847061</v>
      </c>
      <c r="G27" s="47">
        <v>0.010897047376820509</v>
      </c>
      <c r="H27" s="47">
        <v>0.11365284747135629</v>
      </c>
      <c r="I27" s="47">
        <v>1.3007168346706888</v>
      </c>
      <c r="J27" s="47">
        <v>0.431650900032672</v>
      </c>
      <c r="K27" s="47">
        <v>0.08219167536455535</v>
      </c>
      <c r="L27" s="47">
        <v>0.4674526733105547</v>
      </c>
      <c r="M27" s="47">
        <v>0.01670786230508543</v>
      </c>
      <c r="N27" s="48">
        <v>17.2603978475898</v>
      </c>
    </row>
    <row r="28" spans="1:14" ht="14.25" customHeight="1">
      <c r="A28" s="45" t="s">
        <v>2</v>
      </c>
      <c r="B28" s="47">
        <v>0.5340470787212155</v>
      </c>
      <c r="C28" s="46" t="s">
        <v>43</v>
      </c>
      <c r="D28" s="47">
        <v>0.9082585546785389</v>
      </c>
      <c r="E28" s="47">
        <v>0.2854776429069665</v>
      </c>
      <c r="F28" s="47">
        <v>0.08246085062995834</v>
      </c>
      <c r="G28" s="47">
        <v>0.0008048714224323842</v>
      </c>
      <c r="H28" s="47">
        <v>0.012160853755745138</v>
      </c>
      <c r="I28" s="47">
        <v>0.08769198952932394</v>
      </c>
      <c r="J28" s="47">
        <v>0.027930495251313296</v>
      </c>
      <c r="K28" s="47">
        <v>0.31821015264310964</v>
      </c>
      <c r="L28" s="47">
        <v>0.020195327784889385</v>
      </c>
      <c r="M28" s="47">
        <v>0.23353170895115521</v>
      </c>
      <c r="N28" s="48">
        <v>2.5107695262746486</v>
      </c>
    </row>
    <row r="29" spans="1:14" ht="14.25" customHeight="1">
      <c r="A29" s="45" t="s">
        <v>3</v>
      </c>
      <c r="B29" s="47">
        <v>11.684097887349834</v>
      </c>
      <c r="C29" s="47">
        <v>1.794230249962276</v>
      </c>
      <c r="D29" s="46" t="s">
        <v>43</v>
      </c>
      <c r="E29" s="47">
        <v>3.331474655716741</v>
      </c>
      <c r="F29" s="47">
        <v>0.7849045075612898</v>
      </c>
      <c r="G29" s="47">
        <v>0.049951859718217244</v>
      </c>
      <c r="H29" s="47">
        <v>0.047213499221890665</v>
      </c>
      <c r="I29" s="47">
        <v>3.007706070313339</v>
      </c>
      <c r="J29" s="47">
        <v>0.5007034056619711</v>
      </c>
      <c r="K29" s="47">
        <v>0.6448781845009376</v>
      </c>
      <c r="L29" s="47">
        <v>1.1549007424715285</v>
      </c>
      <c r="M29" s="47">
        <v>0.8104485633526389</v>
      </c>
      <c r="N29" s="48">
        <v>23.810509625830665</v>
      </c>
    </row>
    <row r="30" spans="1:14" ht="14.25" customHeight="1">
      <c r="A30" s="45" t="s">
        <v>4</v>
      </c>
      <c r="B30" s="47">
        <v>4.103812051961024</v>
      </c>
      <c r="C30" s="47">
        <v>0.0821091202156686</v>
      </c>
      <c r="D30" s="47">
        <v>3.2963300036179484</v>
      </c>
      <c r="E30" s="46" t="s">
        <v>43</v>
      </c>
      <c r="F30" s="47">
        <v>1.0818236367372818</v>
      </c>
      <c r="G30" s="47">
        <v>0.003957462777277008</v>
      </c>
      <c r="H30" s="47">
        <v>0.4790874138429925</v>
      </c>
      <c r="I30" s="47">
        <v>1.5936003226856212</v>
      </c>
      <c r="J30" s="47">
        <v>0.45240992605274244</v>
      </c>
      <c r="K30" s="47">
        <v>1.0330134441426302</v>
      </c>
      <c r="L30" s="47">
        <v>0.10375470033678115</v>
      </c>
      <c r="M30" s="47">
        <v>0.11729200418224593</v>
      </c>
      <c r="N30" s="48">
        <v>12.347190086552214</v>
      </c>
    </row>
    <row r="31" spans="1:14" ht="14.25" customHeight="1">
      <c r="A31" s="49" t="s">
        <v>5</v>
      </c>
      <c r="B31" s="47">
        <v>1.164517686193426</v>
      </c>
      <c r="C31" s="47">
        <v>0.19293602804584342</v>
      </c>
      <c r="D31" s="47">
        <v>1.8727978270795407</v>
      </c>
      <c r="E31" s="47">
        <v>0.5553595530616845</v>
      </c>
      <c r="F31" s="46" t="s">
        <v>43</v>
      </c>
      <c r="G31" s="47">
        <v>0.004102723615456118</v>
      </c>
      <c r="H31" s="47">
        <v>0.6384239029889593</v>
      </c>
      <c r="I31" s="47">
        <v>2.9518878574581815</v>
      </c>
      <c r="J31" s="47">
        <v>0.010750726445879924</v>
      </c>
      <c r="K31" s="47">
        <v>0.6183437884456442</v>
      </c>
      <c r="L31" s="47">
        <v>0.026916713835070456</v>
      </c>
      <c r="M31" s="47">
        <v>0.24728403622977968</v>
      </c>
      <c r="N31" s="48">
        <v>8.283320843399466</v>
      </c>
    </row>
    <row r="32" spans="1:14" ht="14.25" customHeight="1">
      <c r="A32" s="45" t="s">
        <v>7</v>
      </c>
      <c r="B32" s="47">
        <v>0.0847049075918498</v>
      </c>
      <c r="C32" s="47">
        <v>0.004589803862986781</v>
      </c>
      <c r="D32" s="47">
        <v>0.2568554169164511</v>
      </c>
      <c r="E32" s="47">
        <v>0.034786589196746806</v>
      </c>
      <c r="F32" s="47">
        <v>0.02315355471485576</v>
      </c>
      <c r="G32" s="46" t="s">
        <v>43</v>
      </c>
      <c r="H32" s="47">
        <v>0.011110683177906018</v>
      </c>
      <c r="I32" s="47">
        <v>0.2400414217766084</v>
      </c>
      <c r="J32" s="47">
        <v>0.0003677686706335513</v>
      </c>
      <c r="K32" s="47">
        <v>0.006834857699578949</v>
      </c>
      <c r="L32" s="47">
        <v>0.052465462133036156</v>
      </c>
      <c r="M32" s="50" t="s">
        <v>48</v>
      </c>
      <c r="N32" s="48">
        <v>0.7149104657406533</v>
      </c>
    </row>
    <row r="33" spans="1:14" ht="14.25" customHeight="1">
      <c r="A33" s="45" t="s">
        <v>16</v>
      </c>
      <c r="B33" s="47">
        <v>0.4778230093776139</v>
      </c>
      <c r="C33" s="47">
        <v>0.052794370443717854</v>
      </c>
      <c r="D33" s="47">
        <v>0.7850945807703615</v>
      </c>
      <c r="E33" s="47">
        <v>0.4258308433040607</v>
      </c>
      <c r="F33" s="47">
        <v>1.4527201484624945</v>
      </c>
      <c r="G33" s="47">
        <v>0.00020838242383374857</v>
      </c>
      <c r="H33" s="46" t="s">
        <v>43</v>
      </c>
      <c r="I33" s="47">
        <v>0.6502459725783264</v>
      </c>
      <c r="J33" s="47">
        <v>0.03216614804994413</v>
      </c>
      <c r="K33" s="47">
        <v>0.7011591832429404</v>
      </c>
      <c r="L33" s="47">
        <v>0.033723864610724</v>
      </c>
      <c r="M33" s="47">
        <v>0.11284098602358406</v>
      </c>
      <c r="N33" s="48">
        <v>4.7246074892876</v>
      </c>
    </row>
    <row r="34" spans="1:14" ht="14.25" customHeight="1">
      <c r="A34" s="45" t="s">
        <v>8</v>
      </c>
      <c r="B34" s="47">
        <v>0.9950404528194708</v>
      </c>
      <c r="C34" s="47">
        <v>0.027532380167561116</v>
      </c>
      <c r="D34" s="47">
        <v>3.282687309449115</v>
      </c>
      <c r="E34" s="47">
        <v>1.5785099738063135</v>
      </c>
      <c r="F34" s="47">
        <v>0.5809721230700684</v>
      </c>
      <c r="G34" s="47">
        <v>0.016428778284435175</v>
      </c>
      <c r="H34" s="47">
        <v>0.08673421585319417</v>
      </c>
      <c r="I34" s="46" t="s">
        <v>43</v>
      </c>
      <c r="J34" s="47">
        <v>0.035455698534424186</v>
      </c>
      <c r="K34" s="47">
        <v>0.2501278653788374</v>
      </c>
      <c r="L34" s="47">
        <v>0.16374775934566438</v>
      </c>
      <c r="M34" s="47">
        <v>0.6623432664597814</v>
      </c>
      <c r="N34" s="48">
        <v>7.679579823168864</v>
      </c>
    </row>
    <row r="35" spans="1:14" ht="14.25" customHeight="1">
      <c r="A35" s="45" t="s">
        <v>9</v>
      </c>
      <c r="B35" s="47">
        <v>1.0242591143130257</v>
      </c>
      <c r="C35" s="47">
        <v>0.01698784829486763</v>
      </c>
      <c r="D35" s="47">
        <v>1.939510582847384</v>
      </c>
      <c r="E35" s="47">
        <v>0.09148516174216192</v>
      </c>
      <c r="F35" s="47">
        <v>0.007822143188348861</v>
      </c>
      <c r="G35" s="47">
        <v>0.000705429848819548</v>
      </c>
      <c r="H35" s="47">
        <v>0.0018605519992513496</v>
      </c>
      <c r="I35" s="47">
        <v>0.06431240726198174</v>
      </c>
      <c r="J35" s="46" t="s">
        <v>43</v>
      </c>
      <c r="K35" s="47">
        <v>0.003056910723944231</v>
      </c>
      <c r="L35" s="47">
        <v>0.1252278866373035</v>
      </c>
      <c r="M35" s="47">
        <v>0.22051115147896763</v>
      </c>
      <c r="N35" s="48">
        <v>3.4957391883360556</v>
      </c>
    </row>
    <row r="36" spans="1:14" ht="14.25" customHeight="1">
      <c r="A36" s="45" t="s">
        <v>10</v>
      </c>
      <c r="B36" s="47">
        <v>0.7623793508254993</v>
      </c>
      <c r="C36" s="47">
        <v>0.282557797545159</v>
      </c>
      <c r="D36" s="47">
        <v>1.6166258878062567</v>
      </c>
      <c r="E36" s="47">
        <v>0.9216868243028874</v>
      </c>
      <c r="F36" s="47">
        <v>0.9845738051791052</v>
      </c>
      <c r="G36" s="47">
        <v>0.0006836969618795468</v>
      </c>
      <c r="H36" s="47">
        <v>1.081373689505569</v>
      </c>
      <c r="I36" s="47">
        <v>0.8176199978444676</v>
      </c>
      <c r="J36" s="47">
        <v>0.10052667979901952</v>
      </c>
      <c r="K36" s="46" t="s">
        <v>43</v>
      </c>
      <c r="L36" s="47">
        <v>0.053644737855353036</v>
      </c>
      <c r="M36" s="47">
        <v>0.09875115670189218</v>
      </c>
      <c r="N36" s="48">
        <v>6.720423624327089</v>
      </c>
    </row>
    <row r="37" spans="1:14" ht="14.25" customHeight="1">
      <c r="A37" s="45" t="s">
        <v>11</v>
      </c>
      <c r="B37" s="47">
        <v>1.16460327972439</v>
      </c>
      <c r="C37" s="47">
        <v>0.004593738206300131</v>
      </c>
      <c r="D37" s="47">
        <v>1.227230741488521</v>
      </c>
      <c r="E37" s="47">
        <v>0.09357421814264194</v>
      </c>
      <c r="F37" s="47">
        <v>0.007894352862904828</v>
      </c>
      <c r="G37" s="47">
        <v>0.0007804021090327295</v>
      </c>
      <c r="H37" s="47">
        <v>0.051450554153510845</v>
      </c>
      <c r="I37" s="47">
        <v>0.14426716100432788</v>
      </c>
      <c r="J37" s="47">
        <v>0.5925135190751453</v>
      </c>
      <c r="K37" s="47">
        <v>0.015505132943812915</v>
      </c>
      <c r="L37" s="46" t="s">
        <v>43</v>
      </c>
      <c r="M37" s="47">
        <v>0.7652422924946772</v>
      </c>
      <c r="N37" s="48">
        <v>4.067655392205265</v>
      </c>
    </row>
    <row r="38" spans="1:14" ht="14.25" customHeight="1">
      <c r="A38" s="45" t="s">
        <v>12</v>
      </c>
      <c r="B38" s="47">
        <v>0.8335019732038553</v>
      </c>
      <c r="C38" s="47">
        <v>0.295466118718614</v>
      </c>
      <c r="D38" s="47">
        <v>2.759021902534433</v>
      </c>
      <c r="E38" s="47">
        <v>0.38962697019033904</v>
      </c>
      <c r="F38" s="47">
        <v>1.3749107012867463</v>
      </c>
      <c r="G38" s="47">
        <v>0.19235729940716273</v>
      </c>
      <c r="H38" s="47">
        <v>0.7643754926599095</v>
      </c>
      <c r="I38" s="47">
        <v>1.2226622268524836</v>
      </c>
      <c r="J38" s="47">
        <v>0.0681688702843234</v>
      </c>
      <c r="K38" s="47">
        <v>0.2972615357110928</v>
      </c>
      <c r="L38" s="47">
        <v>0.18754299643872416</v>
      </c>
      <c r="M38" s="46" t="s">
        <v>43</v>
      </c>
      <c r="N38" s="48">
        <v>8.384896087287684</v>
      </c>
    </row>
    <row r="39" spans="1:14" ht="4.5" customHeight="1">
      <c r="A39" s="4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1:14" ht="14.25" customHeight="1">
      <c r="A40" s="53" t="s">
        <v>6</v>
      </c>
      <c r="B40" s="48">
        <v>22.8287867920812</v>
      </c>
      <c r="C40" s="48">
        <v>3.1342663907548896</v>
      </c>
      <c r="D40" s="48">
        <v>31.534674295903056</v>
      </c>
      <c r="E40" s="48">
        <v>8.481517776703747</v>
      </c>
      <c r="F40" s="48">
        <v>6.473928062411524</v>
      </c>
      <c r="G40" s="48">
        <v>0.28087795394536674</v>
      </c>
      <c r="H40" s="48">
        <v>3.2874437046302845</v>
      </c>
      <c r="I40" s="48">
        <v>12.080752261975348</v>
      </c>
      <c r="J40" s="48">
        <v>2.2526441378580686</v>
      </c>
      <c r="K40" s="48">
        <v>3.9705827307970836</v>
      </c>
      <c r="L40" s="48">
        <v>2.3895728647596295</v>
      </c>
      <c r="M40" s="48">
        <v>3.2849530281798076</v>
      </c>
      <c r="N40" s="54">
        <v>100</v>
      </c>
    </row>
    <row r="41" spans="1:14" ht="9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s="19" customFormat="1" ht="12.75">
      <c r="A42" s="55"/>
      <c r="B42" s="44" t="s">
        <v>57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6"/>
    </row>
    <row r="43" spans="1:14" ht="14.25" customHeight="1">
      <c r="A43" s="45" t="s">
        <v>1</v>
      </c>
      <c r="B43" s="46" t="s">
        <v>43</v>
      </c>
      <c r="C43" s="47">
        <v>0.8566522605513365</v>
      </c>
      <c r="D43" s="47">
        <v>16.686993491939482</v>
      </c>
      <c r="E43" s="47">
        <v>0.7730202307132359</v>
      </c>
      <c r="F43" s="47">
        <v>0.31478532809761745</v>
      </c>
      <c r="G43" s="47">
        <v>-0.013000876615282148</v>
      </c>
      <c r="H43" s="47">
        <v>0.08720450468617415</v>
      </c>
      <c r="I43" s="47">
        <v>2.561944023897839</v>
      </c>
      <c r="J43" s="47">
        <v>0.7262457467266387</v>
      </c>
      <c r="K43" s="47">
        <v>0.2283478208994082</v>
      </c>
      <c r="L43" s="47">
        <v>0.10898791110628837</v>
      </c>
      <c r="M43" s="47">
        <v>-0.017668751402839723</v>
      </c>
      <c r="N43" s="48">
        <v>22.3135116905999</v>
      </c>
    </row>
    <row r="44" spans="1:14" ht="14.25" customHeight="1">
      <c r="A44" s="45" t="s">
        <v>2</v>
      </c>
      <c r="B44" s="47">
        <v>0.7020035155474845</v>
      </c>
      <c r="C44" s="46" t="s">
        <v>43</v>
      </c>
      <c r="D44" s="47">
        <v>0.8606924469418963</v>
      </c>
      <c r="E44" s="47">
        <v>0.0031784194863838833</v>
      </c>
      <c r="F44" s="47">
        <v>0.28380063044450604</v>
      </c>
      <c r="G44" s="47">
        <v>0.023788548641572135</v>
      </c>
      <c r="H44" s="47">
        <v>0.03199713147662147</v>
      </c>
      <c r="I44" s="47">
        <v>0.1304728829117246</v>
      </c>
      <c r="J44" s="47">
        <v>0.08146609262414288</v>
      </c>
      <c r="K44" s="47">
        <v>0.03677622292807037</v>
      </c>
      <c r="L44" s="47">
        <v>-0.011377406491342133</v>
      </c>
      <c r="M44" s="47">
        <v>0.8551330036751627</v>
      </c>
      <c r="N44" s="48">
        <v>2.9979314881862225</v>
      </c>
    </row>
    <row r="45" spans="1:14" ht="14.25" customHeight="1">
      <c r="A45" s="45" t="s">
        <v>3</v>
      </c>
      <c r="B45" s="47">
        <v>9.916408411978608</v>
      </c>
      <c r="C45" s="47">
        <v>1.5391144772543555</v>
      </c>
      <c r="D45" s="46" t="s">
        <v>43</v>
      </c>
      <c r="E45" s="47">
        <v>2.797846565007902</v>
      </c>
      <c r="F45" s="47">
        <v>1.1860974276917442</v>
      </c>
      <c r="G45" s="47">
        <v>-0.018294097738347757</v>
      </c>
      <c r="H45" s="47">
        <v>0.0878448288508962</v>
      </c>
      <c r="I45" s="47">
        <v>2.832342080475978</v>
      </c>
      <c r="J45" s="47">
        <v>0.07078521206246496</v>
      </c>
      <c r="K45" s="47">
        <v>1.937287994226933</v>
      </c>
      <c r="L45" s="47">
        <v>0.6898076671621702</v>
      </c>
      <c r="M45" s="47">
        <v>0.9583287647008384</v>
      </c>
      <c r="N45" s="48">
        <v>21.99756933167354</v>
      </c>
    </row>
    <row r="46" spans="1:14" ht="14.25" customHeight="1">
      <c r="A46" s="45" t="s">
        <v>4</v>
      </c>
      <c r="B46" s="47">
        <v>-1.5669648440312096</v>
      </c>
      <c r="C46" s="47">
        <v>0.11077431452741902</v>
      </c>
      <c r="D46" s="47">
        <v>6.162439033884521</v>
      </c>
      <c r="E46" s="46" t="s">
        <v>43</v>
      </c>
      <c r="F46" s="47">
        <v>3.337066858737515</v>
      </c>
      <c r="G46" s="47">
        <v>0.005337151513029387</v>
      </c>
      <c r="H46" s="47">
        <v>1.4350456933579887</v>
      </c>
      <c r="I46" s="47">
        <v>0.9857260260248446</v>
      </c>
      <c r="J46" s="47">
        <v>0.31539844512001036</v>
      </c>
      <c r="K46" s="47">
        <v>2.632356421674298</v>
      </c>
      <c r="L46" s="47">
        <v>0.022422878956198468</v>
      </c>
      <c r="M46" s="47">
        <v>0.2709900353464183</v>
      </c>
      <c r="N46" s="48">
        <v>13.710592015111033</v>
      </c>
    </row>
    <row r="47" spans="1:14" ht="14.25" customHeight="1">
      <c r="A47" s="49" t="s">
        <v>5</v>
      </c>
      <c r="B47" s="47">
        <v>1.7039983640176994</v>
      </c>
      <c r="C47" s="47">
        <v>-0.23866627437050403</v>
      </c>
      <c r="D47" s="47">
        <v>1.3937340647330072</v>
      </c>
      <c r="E47" s="47">
        <v>0.8211542015559925</v>
      </c>
      <c r="F47" s="46" t="s">
        <v>43</v>
      </c>
      <c r="G47" s="47">
        <v>-0.0016274322786900418</v>
      </c>
      <c r="H47" s="47">
        <v>0.7380401443413974</v>
      </c>
      <c r="I47" s="47">
        <v>6.579007988663809</v>
      </c>
      <c r="J47" s="47">
        <v>0.14906246603645454</v>
      </c>
      <c r="K47" s="47">
        <v>1.0753412815397831</v>
      </c>
      <c r="L47" s="47">
        <v>0.042051886912989875</v>
      </c>
      <c r="M47" s="47">
        <v>1.1661556537067825</v>
      </c>
      <c r="N47" s="48">
        <v>13.428252344858723</v>
      </c>
    </row>
    <row r="48" spans="1:14" ht="14.25" customHeight="1">
      <c r="A48" s="45" t="s">
        <v>7</v>
      </c>
      <c r="B48" s="47">
        <v>0.030810038792363954</v>
      </c>
      <c r="C48" s="47">
        <v>-0.01661069657381403</v>
      </c>
      <c r="D48" s="47">
        <v>0.883544028685791</v>
      </c>
      <c r="E48" s="47">
        <v>0.038885318348415895</v>
      </c>
      <c r="F48" s="47">
        <v>0.029720219280744496</v>
      </c>
      <c r="G48" s="46" t="s">
        <v>43</v>
      </c>
      <c r="H48" s="47">
        <v>-0.009564027218492257</v>
      </c>
      <c r="I48" s="47">
        <v>0.34259063626018593</v>
      </c>
      <c r="J48" s="47">
        <v>0.00015053580280788035</v>
      </c>
      <c r="K48" s="47">
        <v>0.01726550348869406</v>
      </c>
      <c r="L48" s="47">
        <v>0.028196843750565716</v>
      </c>
      <c r="M48" s="50" t="s">
        <v>48</v>
      </c>
      <c r="N48" s="48">
        <v>1.3449884006172628</v>
      </c>
    </row>
    <row r="49" spans="1:14" ht="14.25" customHeight="1">
      <c r="A49" s="45" t="s">
        <v>16</v>
      </c>
      <c r="B49" s="47">
        <v>-0.287688825513071</v>
      </c>
      <c r="C49" s="47">
        <v>0.040003453337435706</v>
      </c>
      <c r="D49" s="47">
        <v>0.23763613336282968</v>
      </c>
      <c r="E49" s="47">
        <v>0.24010132011939456</v>
      </c>
      <c r="F49" s="47">
        <v>1.117407856945345</v>
      </c>
      <c r="G49" s="47">
        <v>0.018206598472030534</v>
      </c>
      <c r="H49" s="46" t="s">
        <v>43</v>
      </c>
      <c r="I49" s="47">
        <v>0.5076731027408087</v>
      </c>
      <c r="J49" s="47">
        <v>-0.05827605683468159</v>
      </c>
      <c r="K49" s="47">
        <v>0.03486001017557754</v>
      </c>
      <c r="L49" s="47">
        <v>-0.04306141370244129</v>
      </c>
      <c r="M49" s="47">
        <v>0.17436626108291153</v>
      </c>
      <c r="N49" s="48">
        <v>1.9812284401861395</v>
      </c>
    </row>
    <row r="50" spans="1:14" ht="14.25" customHeight="1">
      <c r="A50" s="45" t="s">
        <v>8</v>
      </c>
      <c r="B50" s="47">
        <v>-0.4397027470067077</v>
      </c>
      <c r="C50" s="47">
        <v>0.1105688747882344</v>
      </c>
      <c r="D50" s="47">
        <v>1.1956061676185266</v>
      </c>
      <c r="E50" s="47">
        <v>1.0044978757472334</v>
      </c>
      <c r="F50" s="47">
        <v>0.22746376004922406</v>
      </c>
      <c r="G50" s="47">
        <v>-0.016422765093646614</v>
      </c>
      <c r="H50" s="47">
        <v>-0.012779320795270227</v>
      </c>
      <c r="I50" s="46" t="s">
        <v>43</v>
      </c>
      <c r="J50" s="47">
        <v>0.01855217424305609</v>
      </c>
      <c r="K50" s="47">
        <v>0.6012462726007038</v>
      </c>
      <c r="L50" s="47">
        <v>0.09188218200594721</v>
      </c>
      <c r="M50" s="47">
        <v>-0.7891881160038079</v>
      </c>
      <c r="N50" s="48">
        <v>1.991724358153493</v>
      </c>
    </row>
    <row r="51" spans="1:14" ht="14.25" customHeight="1">
      <c r="A51" s="45" t="s">
        <v>9</v>
      </c>
      <c r="B51" s="47">
        <v>0.5533071167564136</v>
      </c>
      <c r="C51" s="47">
        <v>0.0055566236988485035</v>
      </c>
      <c r="D51" s="47">
        <v>1.745334839621369</v>
      </c>
      <c r="E51" s="47">
        <v>0.15074408716674598</v>
      </c>
      <c r="F51" s="47">
        <v>0.020458096797228643</v>
      </c>
      <c r="G51" s="47">
        <v>0.0006846585934688534</v>
      </c>
      <c r="H51" s="47">
        <v>-0.0013568078364581586</v>
      </c>
      <c r="I51" s="47">
        <v>0.24928814326266127</v>
      </c>
      <c r="J51" s="46" t="s">
        <v>43</v>
      </c>
      <c r="K51" s="47">
        <v>0.011872852223557438</v>
      </c>
      <c r="L51" s="47">
        <v>0.16484379270656785</v>
      </c>
      <c r="M51" s="47">
        <v>0.35321430474485593</v>
      </c>
      <c r="N51" s="48">
        <v>3.2539477077352585</v>
      </c>
    </row>
    <row r="52" spans="1:14" ht="14.25" customHeight="1">
      <c r="A52" s="45" t="s">
        <v>10</v>
      </c>
      <c r="B52" s="47">
        <v>2.852198537414408</v>
      </c>
      <c r="C52" s="47">
        <v>0.041123272190929185</v>
      </c>
      <c r="D52" s="47">
        <v>1.5552580769978097</v>
      </c>
      <c r="E52" s="47">
        <v>1.4498369426311646</v>
      </c>
      <c r="F52" s="47">
        <v>0.5962563224785795</v>
      </c>
      <c r="G52" s="47">
        <v>0.0006822725506921991</v>
      </c>
      <c r="H52" s="47">
        <v>2.3452284503417715</v>
      </c>
      <c r="I52" s="47">
        <v>1.1648107581475202</v>
      </c>
      <c r="J52" s="47">
        <v>0.20327329276091552</v>
      </c>
      <c r="K52" s="46" t="s">
        <v>43</v>
      </c>
      <c r="L52" s="47">
        <v>0.07411609236860951</v>
      </c>
      <c r="M52" s="47">
        <v>0.2607784013039591</v>
      </c>
      <c r="N52" s="48">
        <v>10.543562419186358</v>
      </c>
    </row>
    <row r="53" spans="1:14" ht="14.25" customHeight="1">
      <c r="A53" s="45" t="s">
        <v>11</v>
      </c>
      <c r="B53" s="47">
        <v>2.1680428290017373</v>
      </c>
      <c r="C53" s="47">
        <v>0.008920669337717782</v>
      </c>
      <c r="D53" s="47">
        <v>2.703153106995321</v>
      </c>
      <c r="E53" s="47">
        <v>0.12985396135214813</v>
      </c>
      <c r="F53" s="47">
        <v>0.012780723497199884</v>
      </c>
      <c r="G53" s="47">
        <v>0.005537704133586162</v>
      </c>
      <c r="H53" s="47">
        <v>-0.1610693907316897</v>
      </c>
      <c r="I53" s="47">
        <v>0.1957169722800096</v>
      </c>
      <c r="J53" s="47">
        <v>-0.406004481897938</v>
      </c>
      <c r="K53" s="47">
        <v>0.05672874946092059</v>
      </c>
      <c r="L53" s="46" t="s">
        <v>43</v>
      </c>
      <c r="M53" s="47">
        <v>-0.9601830872763695</v>
      </c>
      <c r="N53" s="48">
        <v>3.7534777561526433</v>
      </c>
    </row>
    <row r="54" spans="1:14" ht="14.25" customHeight="1">
      <c r="A54" s="45" t="s">
        <v>12</v>
      </c>
      <c r="B54" s="47">
        <v>1.226170546263872</v>
      </c>
      <c r="C54" s="47">
        <v>-0.5298863137973622</v>
      </c>
      <c r="D54" s="47">
        <v>-0.2282526246760722</v>
      </c>
      <c r="E54" s="47">
        <v>0.8360872186362821</v>
      </c>
      <c r="F54" s="47">
        <v>-0.7045106413576477</v>
      </c>
      <c r="G54" s="47">
        <v>0.26454297847468317</v>
      </c>
      <c r="H54" s="47">
        <v>0.8699744280192988</v>
      </c>
      <c r="I54" s="47">
        <v>0.19011457031523887</v>
      </c>
      <c r="J54" s="47">
        <v>-0.06962668074046001</v>
      </c>
      <c r="K54" s="47">
        <v>0.7458769895219147</v>
      </c>
      <c r="L54" s="47">
        <v>0.08272357687966404</v>
      </c>
      <c r="M54" s="46" t="s">
        <v>43</v>
      </c>
      <c r="N54" s="48">
        <v>2.6832140475394115</v>
      </c>
    </row>
    <row r="55" spans="1:14" ht="4.5" customHeight="1">
      <c r="A55" s="4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</row>
    <row r="56" spans="1:14" ht="14.25" customHeight="1">
      <c r="A56" s="53" t="s">
        <v>6</v>
      </c>
      <c r="B56" s="48">
        <v>16.8585829432216</v>
      </c>
      <c r="C56" s="48">
        <v>1.9275506609445965</v>
      </c>
      <c r="D56" s="48">
        <v>33.196138766104475</v>
      </c>
      <c r="E56" s="48">
        <v>8.245206140764898</v>
      </c>
      <c r="F56" s="48">
        <v>6.421326582662056</v>
      </c>
      <c r="G56" s="48">
        <v>0.26943474065309586</v>
      </c>
      <c r="H56" s="48">
        <v>5.4105656344922375</v>
      </c>
      <c r="I56" s="48">
        <v>15.739687184980621</v>
      </c>
      <c r="J56" s="48">
        <v>1.031026745903411</v>
      </c>
      <c r="K56" s="48">
        <v>7.377960118739861</v>
      </c>
      <c r="L56" s="48">
        <v>1.2505940116552179</v>
      </c>
      <c r="M56" s="48">
        <v>2.2719264698779122</v>
      </c>
      <c r="N56" s="54">
        <v>100.00000000000001</v>
      </c>
    </row>
    <row r="57" spans="1:14" ht="9.75" customHeight="1" thickBo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2.25" customHeight="1">
      <c r="A58" s="55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32"/>
    </row>
    <row r="59" spans="1:14" s="12" customFormat="1" ht="12">
      <c r="A59" s="58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8"/>
    </row>
    <row r="60" spans="1:14" s="12" customFormat="1" ht="12">
      <c r="A60" s="58" t="s">
        <v>58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8"/>
    </row>
    <row r="61" spans="2:13" s="12" customFormat="1" ht="1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</sheetData>
  <sheetProtection/>
  <conditionalFormatting sqref="B11:M22 B27:M38">
    <cfRule type="expression" priority="4" dxfId="0" stopIfTrue="1">
      <formula>B11&gt;2</formula>
    </cfRule>
  </conditionalFormatting>
  <conditionalFormatting sqref="B43:M54">
    <cfRule type="expression" priority="1" dxfId="1" stopIfTrue="1">
      <formula>B43&lt;0</formula>
    </cfRule>
    <cfRule type="expression" priority="2" dxfId="0" stopIfTrue="1">
      <formula>B43&gt;2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6" sqref="O6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3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3" t="str">
        <f>+Exp!A2</f>
        <v>ARGENTINA, BOLIVIA, BRASIL, CHILE, COLOMBIA, ECUADOR, MÉXICO, PARAGUAY, PERÚ Y URUGUAY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4" t="str">
        <f>+Exp!A4</f>
        <v>Enero-junio 2010-2011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60"/>
    </row>
    <row r="5" spans="1:12" ht="12.75">
      <c r="A5" s="34" t="s">
        <v>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32"/>
    </row>
    <row r="6" spans="1:12" ht="9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thickBot="1">
      <c r="A7" s="62" t="s">
        <v>0</v>
      </c>
      <c r="B7" s="37" t="s">
        <v>30</v>
      </c>
      <c r="C7" s="37" t="s">
        <v>31</v>
      </c>
      <c r="D7" s="37" t="s">
        <v>32</v>
      </c>
      <c r="E7" s="63" t="s">
        <v>33</v>
      </c>
      <c r="F7" s="37" t="s">
        <v>40</v>
      </c>
      <c r="G7" s="37" t="s">
        <v>34</v>
      </c>
      <c r="H7" s="37" t="s">
        <v>35</v>
      </c>
      <c r="I7" s="37" t="s">
        <v>41</v>
      </c>
      <c r="J7" s="37" t="s">
        <v>37</v>
      </c>
      <c r="K7" s="37" t="s">
        <v>38</v>
      </c>
      <c r="L7" s="37" t="s">
        <v>18</v>
      </c>
    </row>
    <row r="8" spans="1:12" ht="9" customHeight="1">
      <c r="A8" s="6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65"/>
      <c r="B9" s="65" t="str">
        <f>+Exp!B10</f>
        <v>Enero-junio 2011</v>
      </c>
      <c r="C9" s="65"/>
      <c r="D9" s="66"/>
      <c r="E9" s="66"/>
      <c r="F9" s="66"/>
      <c r="G9" s="66"/>
      <c r="H9" s="66"/>
      <c r="I9" s="66"/>
      <c r="J9" s="66"/>
      <c r="K9" s="66"/>
      <c r="L9" s="66"/>
    </row>
    <row r="10" spans="1:12" ht="9" customHeight="1">
      <c r="A10" s="6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4.25" customHeight="1">
      <c r="A11" s="33" t="s">
        <v>6</v>
      </c>
      <c r="B11" s="68">
        <f>+Exp!B24</f>
        <v>15842.358813379999</v>
      </c>
      <c r="C11" s="68">
        <f>+Exp!C24</f>
        <v>2261.017682</v>
      </c>
      <c r="D11" s="68">
        <f>+Exp!D24</f>
        <v>23027.29</v>
      </c>
      <c r="E11" s="68">
        <f>+Exp!E24</f>
        <v>6189.425966549999</v>
      </c>
      <c r="F11" s="68">
        <f>+Exp!F24</f>
        <v>4649.14297587</v>
      </c>
      <c r="G11" s="68">
        <f>+Exp!G24</f>
        <v>2753.889386</v>
      </c>
      <c r="H11" s="68">
        <f>+Exp!H24</f>
        <v>8967.178686000001</v>
      </c>
      <c r="I11" s="68">
        <f>+Exp!I24</f>
        <v>1709.2804970000002</v>
      </c>
      <c r="J11" s="68">
        <f>+Exp!J24</f>
        <v>3416.8509083</v>
      </c>
      <c r="K11" s="68">
        <f>+Exp!K24</f>
        <v>1442.5620459999998</v>
      </c>
      <c r="L11" s="68">
        <f>SUM(B11:K11)</f>
        <v>70258.99696110001</v>
      </c>
    </row>
    <row r="12" spans="1:12" ht="9" customHeight="1">
      <c r="A12" s="34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4.25" customHeight="1">
      <c r="A13" s="33" t="s">
        <v>24</v>
      </c>
      <c r="B13" s="68">
        <f>SUM(B15:B26)</f>
        <v>24179.74120532</v>
      </c>
      <c r="C13" s="68">
        <f aca="true" t="shared" si="0" ref="C13:K13">SUM(C15:C26)</f>
        <v>1741.7625519999997</v>
      </c>
      <c r="D13" s="68">
        <f t="shared" si="0"/>
        <v>95276.223</v>
      </c>
      <c r="E13" s="68">
        <f t="shared" si="0"/>
        <v>34575.49171575002</v>
      </c>
      <c r="F13" s="68">
        <f t="shared" si="0"/>
        <v>22151.191949139997</v>
      </c>
      <c r="G13" s="68">
        <f t="shared" si="0"/>
        <v>8011.666056000002</v>
      </c>
      <c r="H13" s="68">
        <f t="shared" si="0"/>
        <v>162309.38143399998</v>
      </c>
      <c r="I13" s="68">
        <f t="shared" si="0"/>
        <v>1008.0897250000003</v>
      </c>
      <c r="J13" s="68">
        <f t="shared" si="0"/>
        <v>17794.9855051</v>
      </c>
      <c r="K13" s="68">
        <f t="shared" si="0"/>
        <v>2418.382954</v>
      </c>
      <c r="L13" s="68">
        <f>SUM(B13:K13)</f>
        <v>369466.91609630996</v>
      </c>
    </row>
    <row r="14" spans="1:12" ht="6.75" customHeight="1">
      <c r="A14" s="7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7" ht="12.75">
      <c r="A15" s="34" t="s">
        <v>55</v>
      </c>
      <c r="B15" s="68">
        <v>362.85729338</v>
      </c>
      <c r="C15" s="68">
        <v>23.566288</v>
      </c>
      <c r="D15" s="68">
        <v>3672.11</v>
      </c>
      <c r="E15" s="68">
        <v>375.16702848000926</v>
      </c>
      <c r="F15" s="68">
        <v>4196.39900319</v>
      </c>
      <c r="G15" s="68">
        <v>1179.706315</v>
      </c>
      <c r="H15" s="68">
        <v>3910.4099889999993</v>
      </c>
      <c r="I15" s="68">
        <v>47.031952</v>
      </c>
      <c r="J15" s="68">
        <v>379.08451749999995</v>
      </c>
      <c r="K15" s="68">
        <v>23.8208</v>
      </c>
      <c r="L15" s="68">
        <f>SUM(B15:K15)</f>
        <v>14170.153186550007</v>
      </c>
      <c r="M15" s="16"/>
      <c r="N15" s="16"/>
      <c r="O15" s="16"/>
      <c r="P15" s="16"/>
      <c r="Q15" s="16"/>
    </row>
    <row r="16" spans="1:17" ht="6.75" customHeight="1">
      <c r="A16" s="7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6"/>
      <c r="N16" s="16"/>
      <c r="O16" s="16"/>
      <c r="P16" s="16"/>
      <c r="Q16" s="16"/>
    </row>
    <row r="17" spans="1:17" ht="12.75">
      <c r="A17" s="34" t="s">
        <v>51</v>
      </c>
      <c r="B17" s="68">
        <v>1049.4353345299999</v>
      </c>
      <c r="C17" s="68">
        <v>112.517763</v>
      </c>
      <c r="D17" s="68">
        <v>1416.753</v>
      </c>
      <c r="E17" s="68">
        <v>803.4202593500004</v>
      </c>
      <c r="F17" s="68">
        <v>264.50399857</v>
      </c>
      <c r="G17" s="68">
        <v>43.82</v>
      </c>
      <c r="H17" s="68">
        <v>5257.226539</v>
      </c>
      <c r="I17" s="68">
        <v>0.976312</v>
      </c>
      <c r="J17" s="68">
        <v>1940.8613716</v>
      </c>
      <c r="K17" s="68">
        <v>22.136813000000004</v>
      </c>
      <c r="L17" s="68">
        <f>SUM(B17:K17)</f>
        <v>10911.65139105</v>
      </c>
      <c r="M17" s="16"/>
      <c r="N17" s="16"/>
      <c r="O17" s="16"/>
      <c r="P17" s="16"/>
      <c r="Q17" s="16"/>
    </row>
    <row r="18" spans="1:17" ht="12.75">
      <c r="A18" s="34" t="s">
        <v>13</v>
      </c>
      <c r="B18" s="68">
        <v>1803.58213606</v>
      </c>
      <c r="C18" s="68">
        <v>444.759174</v>
      </c>
      <c r="D18" s="68">
        <v>11752.979</v>
      </c>
      <c r="E18" s="68">
        <v>4840.58774683</v>
      </c>
      <c r="F18" s="68">
        <v>10472.912825989999</v>
      </c>
      <c r="G18" s="68">
        <v>4478.335738</v>
      </c>
      <c r="H18" s="68">
        <v>135614.497634</v>
      </c>
      <c r="I18" s="68">
        <v>40.036190000000005</v>
      </c>
      <c r="J18" s="68">
        <v>2638.3395065</v>
      </c>
      <c r="K18" s="68">
        <v>110.6</v>
      </c>
      <c r="L18" s="68">
        <f>SUM(B18:K18)</f>
        <v>172196.62995138002</v>
      </c>
      <c r="M18" s="16"/>
      <c r="N18" s="16"/>
      <c r="O18" s="16"/>
      <c r="P18" s="16"/>
      <c r="Q18" s="16"/>
    </row>
    <row r="19" spans="1:17" ht="6.75" customHeight="1">
      <c r="A19" s="7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6"/>
      <c r="N19" s="16"/>
      <c r="O19" s="16"/>
      <c r="P19" s="16"/>
      <c r="Q19" s="16"/>
    </row>
    <row r="20" spans="1:17" ht="12.75">
      <c r="A20" s="34" t="s">
        <v>50</v>
      </c>
      <c r="B20" s="68">
        <v>6910.16074761</v>
      </c>
      <c r="C20" s="68">
        <v>311.609233</v>
      </c>
      <c r="D20" s="68">
        <v>25545.383</v>
      </c>
      <c r="E20" s="68">
        <v>8009.242426939999</v>
      </c>
      <c r="F20" s="68">
        <v>3731.21407962</v>
      </c>
      <c r="G20" s="68">
        <v>1386.0151480000002</v>
      </c>
      <c r="H20" s="68">
        <v>9236.77519</v>
      </c>
      <c r="I20" s="68">
        <v>292.41875699999997</v>
      </c>
      <c r="J20" s="68">
        <v>3790.0998861999997</v>
      </c>
      <c r="K20" s="68">
        <v>604.544935</v>
      </c>
      <c r="L20" s="68">
        <f>SUM(B20:K20)</f>
        <v>59817.46340337</v>
      </c>
      <c r="M20" s="16"/>
      <c r="N20" s="16"/>
      <c r="O20" s="16"/>
      <c r="P20" s="16"/>
      <c r="Q20" s="16"/>
    </row>
    <row r="21" spans="1:17" ht="7.5" customHeight="1">
      <c r="A21" s="7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16"/>
      <c r="N21" s="16"/>
      <c r="O21" s="16"/>
      <c r="P21" s="16"/>
      <c r="Q21" s="16"/>
    </row>
    <row r="22" spans="1:17" ht="12.75">
      <c r="A22" s="34" t="s">
        <v>14</v>
      </c>
      <c r="B22" s="68">
        <v>399.7868300699999</v>
      </c>
      <c r="C22" s="68">
        <v>235.31824</v>
      </c>
      <c r="D22" s="68">
        <v>4089.598</v>
      </c>
      <c r="E22" s="68">
        <v>4587.174422500001</v>
      </c>
      <c r="F22" s="68">
        <v>343.45255066</v>
      </c>
      <c r="G22" s="68">
        <v>134.340521</v>
      </c>
      <c r="H22" s="68">
        <v>1113.862007</v>
      </c>
      <c r="I22" s="68">
        <v>23.310812000000002</v>
      </c>
      <c r="J22" s="68">
        <v>1160.8689949</v>
      </c>
      <c r="K22" s="68">
        <v>4.522799</v>
      </c>
      <c r="L22" s="68">
        <f>SUM(B22:K22)</f>
        <v>12092.235177130002</v>
      </c>
      <c r="M22" s="16"/>
      <c r="N22" s="16"/>
      <c r="O22" s="16"/>
      <c r="P22" s="16"/>
      <c r="Q22" s="16"/>
    </row>
    <row r="23" spans="1:17" ht="12.75">
      <c r="A23" s="34" t="s">
        <v>15</v>
      </c>
      <c r="B23" s="68">
        <v>2387.31523679</v>
      </c>
      <c r="C23" s="68">
        <v>171.51303</v>
      </c>
      <c r="D23" s="68">
        <v>20993.177</v>
      </c>
      <c r="E23" s="68">
        <v>8016.5711414900015</v>
      </c>
      <c r="F23" s="68">
        <v>1219.37699026</v>
      </c>
      <c r="G23" s="68">
        <v>108.997</v>
      </c>
      <c r="H23" s="68">
        <v>2779.202407</v>
      </c>
      <c r="I23" s="68">
        <v>24.555585</v>
      </c>
      <c r="J23" s="68">
        <v>3374.6974291</v>
      </c>
      <c r="K23" s="68">
        <v>318.546386</v>
      </c>
      <c r="L23" s="68">
        <f>SUM(B23:K23)</f>
        <v>39393.95220564001</v>
      </c>
      <c r="M23" s="16"/>
      <c r="N23" s="16"/>
      <c r="O23" s="16"/>
      <c r="P23" s="16"/>
      <c r="Q23" s="16"/>
    </row>
    <row r="24" spans="1:17" ht="12.75">
      <c r="A24" s="34" t="s">
        <v>27</v>
      </c>
      <c r="B24" s="68">
        <v>2587.2861457100003</v>
      </c>
      <c r="C24" s="68">
        <v>243.37078500000004</v>
      </c>
      <c r="D24" s="68">
        <v>6886.48</v>
      </c>
      <c r="E24" s="68">
        <v>3959.5064625299983</v>
      </c>
      <c r="F24" s="68">
        <v>353.85352087</v>
      </c>
      <c r="G24" s="68">
        <v>52.073</v>
      </c>
      <c r="H24" s="68">
        <v>1559.8050690000002</v>
      </c>
      <c r="I24" s="68">
        <v>32.936985</v>
      </c>
      <c r="J24" s="68">
        <v>1313.8394786000001</v>
      </c>
      <c r="K24" s="68">
        <v>68.017155</v>
      </c>
      <c r="L24" s="68">
        <f>SUM(B24:K24)</f>
        <v>17057.16860171</v>
      </c>
      <c r="M24" s="16"/>
      <c r="N24" s="16"/>
      <c r="O24" s="16"/>
      <c r="P24" s="16"/>
      <c r="Q24" s="16"/>
    </row>
    <row r="25" spans="1:17" ht="7.5" customHeight="1">
      <c r="A25" s="7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6"/>
      <c r="N25" s="16"/>
      <c r="O25" s="16"/>
      <c r="P25" s="16"/>
      <c r="Q25" s="16"/>
    </row>
    <row r="26" spans="1:17" ht="14.25" customHeight="1">
      <c r="A26" s="34" t="s">
        <v>22</v>
      </c>
      <c r="B26" s="68">
        <v>8679.31748117</v>
      </c>
      <c r="C26" s="68">
        <v>199.1080389999994</v>
      </c>
      <c r="D26" s="68">
        <v>20919.743</v>
      </c>
      <c r="E26" s="68">
        <v>3983.8222276300044</v>
      </c>
      <c r="F26" s="68">
        <v>1569.4789799799955</v>
      </c>
      <c r="G26" s="68">
        <v>628.3783340000007</v>
      </c>
      <c r="H26" s="68">
        <v>2837.602599000007</v>
      </c>
      <c r="I26" s="68">
        <v>546.8231320000002</v>
      </c>
      <c r="J26" s="68">
        <v>3197.194320700001</v>
      </c>
      <c r="K26" s="68">
        <v>1266.194066</v>
      </c>
      <c r="L26" s="68">
        <f>SUM(B26:K26)</f>
        <v>43827.66217948</v>
      </c>
      <c r="M26" s="16"/>
      <c r="N26" s="16"/>
      <c r="O26" s="16"/>
      <c r="P26" s="16"/>
      <c r="Q26" s="16"/>
    </row>
    <row r="27" spans="1:12" ht="9" customHeight="1">
      <c r="A27" s="7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4.25" customHeight="1">
      <c r="A28" s="79" t="s">
        <v>23</v>
      </c>
      <c r="B28" s="68">
        <f aca="true" t="shared" si="1" ref="B28:L28">+B11+B13</f>
        <v>40022.100018699995</v>
      </c>
      <c r="C28" s="68">
        <f t="shared" si="1"/>
        <v>4002.780234</v>
      </c>
      <c r="D28" s="68">
        <f t="shared" si="1"/>
        <v>118303.513</v>
      </c>
      <c r="E28" s="68">
        <f t="shared" si="1"/>
        <v>40764.917682300016</v>
      </c>
      <c r="F28" s="68">
        <f t="shared" si="1"/>
        <v>26800.334925009996</v>
      </c>
      <c r="G28" s="68">
        <f t="shared" si="1"/>
        <v>10765.555442</v>
      </c>
      <c r="H28" s="68">
        <f t="shared" si="1"/>
        <v>171276.56011999998</v>
      </c>
      <c r="I28" s="68">
        <f t="shared" si="1"/>
        <v>2717.3702220000005</v>
      </c>
      <c r="J28" s="68">
        <f t="shared" si="1"/>
        <v>21211.8364134</v>
      </c>
      <c r="K28" s="68">
        <f t="shared" si="1"/>
        <v>3860.9449999999997</v>
      </c>
      <c r="L28" s="68">
        <f t="shared" si="1"/>
        <v>439725.91305741</v>
      </c>
    </row>
    <row r="29" spans="1:12" ht="9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60"/>
    </row>
    <row r="30" spans="1:12" ht="15">
      <c r="A30" s="65"/>
      <c r="B30" s="65" t="str">
        <f>+Exp!B26</f>
        <v>Enero-junio 2010</v>
      </c>
      <c r="C30" s="65"/>
      <c r="D30" s="66"/>
      <c r="E30" s="66"/>
      <c r="F30" s="66"/>
      <c r="G30" s="66"/>
      <c r="H30" s="66"/>
      <c r="I30" s="66"/>
      <c r="J30" s="66"/>
      <c r="K30" s="66"/>
      <c r="L30" s="80"/>
    </row>
    <row r="31" spans="1:12" ht="9" customHeight="1">
      <c r="A31" s="67"/>
      <c r="B31" s="32"/>
      <c r="C31" s="32"/>
      <c r="D31" s="66"/>
      <c r="E31" s="66"/>
      <c r="F31" s="66"/>
      <c r="G31" s="66"/>
      <c r="H31" s="66"/>
      <c r="I31" s="66"/>
      <c r="J31" s="66"/>
      <c r="K31" s="66"/>
      <c r="L31" s="60"/>
    </row>
    <row r="32" spans="1:12" ht="14.25" customHeight="1">
      <c r="A32" s="33" t="s">
        <v>6</v>
      </c>
      <c r="B32" s="68">
        <f>+Exp!B40</f>
        <v>13117.293299149998</v>
      </c>
      <c r="C32" s="68">
        <f>+Exp!C40</f>
        <v>1910.914097</v>
      </c>
      <c r="D32" s="68">
        <f>+Exp!D40</f>
        <v>18103.079999999998</v>
      </c>
      <c r="E32" s="68">
        <f>+Exp!E40</f>
        <v>4971.94099311</v>
      </c>
      <c r="F32" s="68">
        <f>+Exp!F40</f>
        <v>3549.9408397499997</v>
      </c>
      <c r="G32" s="68">
        <f>+Exp!G40</f>
        <v>1902.689422</v>
      </c>
      <c r="H32" s="68">
        <f>+Exp!H40</f>
        <v>6880.7644329999985</v>
      </c>
      <c r="I32" s="68">
        <f>+Exp!I40</f>
        <v>1623.2962240000002</v>
      </c>
      <c r="J32" s="68">
        <f>+Exp!J40</f>
        <v>2303.5369363000004</v>
      </c>
      <c r="K32" s="68">
        <f>+Exp!K40</f>
        <v>1262.0971840000002</v>
      </c>
      <c r="L32" s="68">
        <f>SUM(B32:K32)</f>
        <v>55625.55342831</v>
      </c>
    </row>
    <row r="33" spans="1:12" ht="9" customHeight="1">
      <c r="A33" s="34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4.25" customHeight="1">
      <c r="A34" s="33" t="s">
        <v>24</v>
      </c>
      <c r="B34" s="68">
        <f>SUM(B36:B47)</f>
        <v>19000.898390920007</v>
      </c>
      <c r="C34" s="68">
        <f aca="true" t="shared" si="2" ref="C34:K34">SUM(C36:C47)</f>
        <v>1318.3924480000003</v>
      </c>
      <c r="D34" s="68">
        <f t="shared" si="2"/>
        <v>71084.347</v>
      </c>
      <c r="E34" s="68">
        <f t="shared" si="2"/>
        <v>26899.371949639997</v>
      </c>
      <c r="F34" s="68">
        <f t="shared" si="2"/>
        <v>15699.465787560008</v>
      </c>
      <c r="G34" s="68">
        <f t="shared" si="2"/>
        <v>6639.527638999998</v>
      </c>
      <c r="H34" s="68">
        <f t="shared" si="2"/>
        <v>134357.28177099998</v>
      </c>
      <c r="I34" s="68">
        <f t="shared" si="2"/>
        <v>754.5370389999999</v>
      </c>
      <c r="J34" s="68">
        <f t="shared" si="2"/>
        <v>13639.0460974</v>
      </c>
      <c r="K34" s="68">
        <f t="shared" si="2"/>
        <v>1984.9388159999999</v>
      </c>
      <c r="L34" s="68">
        <f>SUM(B34:K34)</f>
        <v>291377.80693852</v>
      </c>
    </row>
    <row r="35" spans="1:12" ht="6.75" customHeight="1">
      <c r="A35" s="7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8" ht="14.25" customHeight="1">
      <c r="A36" s="34" t="s">
        <v>55</v>
      </c>
      <c r="B36" s="68">
        <v>298.35115143999997</v>
      </c>
      <c r="C36" s="68">
        <v>25.230334000000003</v>
      </c>
      <c r="D36" s="68">
        <v>3263.739</v>
      </c>
      <c r="E36" s="68">
        <v>289.28496441999687</v>
      </c>
      <c r="F36" s="68">
        <v>1477.7696227700003</v>
      </c>
      <c r="G36" s="68">
        <v>1482.350676</v>
      </c>
      <c r="H36" s="68">
        <v>3197.954421</v>
      </c>
      <c r="I36" s="68">
        <v>46.71651</v>
      </c>
      <c r="J36" s="68">
        <v>280.7816288</v>
      </c>
      <c r="K36" s="68">
        <v>22.760665999999997</v>
      </c>
      <c r="L36" s="68">
        <f>SUM(B36:K36)</f>
        <v>10384.938974429997</v>
      </c>
      <c r="M36" s="2"/>
      <c r="N36" s="2"/>
      <c r="O36" s="2"/>
      <c r="P36" s="2"/>
      <c r="Q36" s="2"/>
      <c r="R36" s="2"/>
    </row>
    <row r="37" spans="1:18" ht="6.75" customHeight="1">
      <c r="A37" s="7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2"/>
      <c r="N37" s="2"/>
      <c r="O37" s="2"/>
      <c r="P37" s="2"/>
      <c r="Q37" s="2"/>
      <c r="R37" s="2"/>
    </row>
    <row r="38" spans="1:18" ht="14.25" customHeight="1">
      <c r="A38" s="34" t="s">
        <v>51</v>
      </c>
      <c r="B38" s="68">
        <v>280.79722136000004</v>
      </c>
      <c r="C38" s="68">
        <v>40.218749</v>
      </c>
      <c r="D38" s="68">
        <v>972.387</v>
      </c>
      <c r="E38" s="68">
        <v>830.1707655300002</v>
      </c>
      <c r="F38" s="68">
        <v>262.61902196</v>
      </c>
      <c r="G38" s="68">
        <v>23.487</v>
      </c>
      <c r="H38" s="68">
        <v>5264.923495</v>
      </c>
      <c r="I38" s="68">
        <v>1.623536</v>
      </c>
      <c r="J38" s="68">
        <v>1602.3789685999998</v>
      </c>
      <c r="K38" s="68">
        <v>30.264914</v>
      </c>
      <c r="L38" s="68">
        <f>SUM(B38:K38)</f>
        <v>9308.870671449999</v>
      </c>
      <c r="M38" s="2"/>
      <c r="N38" s="2"/>
      <c r="O38" s="2"/>
      <c r="P38" s="2"/>
      <c r="Q38" s="2"/>
      <c r="R38" s="2"/>
    </row>
    <row r="39" spans="1:18" ht="14.25" customHeight="1">
      <c r="A39" s="34" t="s">
        <v>13</v>
      </c>
      <c r="B39" s="68">
        <v>1585.7693666300001</v>
      </c>
      <c r="C39" s="68">
        <v>286.14668200000006</v>
      </c>
      <c r="D39" s="68">
        <v>9015.8</v>
      </c>
      <c r="E39" s="68">
        <v>3476.1815715099997</v>
      </c>
      <c r="F39" s="68">
        <v>8084.231816649999</v>
      </c>
      <c r="G39" s="68">
        <v>2879.913726</v>
      </c>
      <c r="H39" s="68">
        <v>113412.70313600001</v>
      </c>
      <c r="I39" s="68">
        <v>24.374449</v>
      </c>
      <c r="J39" s="68">
        <v>2778.645783</v>
      </c>
      <c r="K39" s="68">
        <v>92.6</v>
      </c>
      <c r="L39" s="68">
        <f>SUM(B39:K39)</f>
        <v>141636.36653079002</v>
      </c>
      <c r="M39" s="2"/>
      <c r="N39" s="2"/>
      <c r="O39" s="2"/>
      <c r="P39" s="2"/>
      <c r="Q39" s="2"/>
      <c r="R39" s="2"/>
    </row>
    <row r="40" spans="1:18" ht="6.75" customHeight="1">
      <c r="A40" s="7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"/>
      <c r="N40" s="2"/>
      <c r="O40" s="2"/>
      <c r="P40" s="2"/>
      <c r="Q40" s="2"/>
      <c r="R40" s="2"/>
    </row>
    <row r="41" spans="1:18" ht="14.25" customHeight="1">
      <c r="A41" s="34" t="s">
        <v>50</v>
      </c>
      <c r="B41" s="68">
        <v>4964.3465671</v>
      </c>
      <c r="C41" s="68">
        <v>306.17140800000004</v>
      </c>
      <c r="D41" s="68">
        <v>19280.675</v>
      </c>
      <c r="E41" s="68">
        <v>5544.13011307</v>
      </c>
      <c r="F41" s="68">
        <v>2434.50474174</v>
      </c>
      <c r="G41" s="68">
        <v>1205.776917</v>
      </c>
      <c r="H41" s="68">
        <v>6592.124578</v>
      </c>
      <c r="I41" s="68">
        <v>294.58950500000003</v>
      </c>
      <c r="J41" s="68">
        <v>2712.0618081999996</v>
      </c>
      <c r="K41" s="68">
        <v>499.276767</v>
      </c>
      <c r="L41" s="68">
        <f>SUM(B41:K41)</f>
        <v>43833.65740511001</v>
      </c>
      <c r="M41" s="2"/>
      <c r="N41" s="2"/>
      <c r="O41" s="2"/>
      <c r="P41" s="2"/>
      <c r="Q41" s="2"/>
      <c r="R41" s="2"/>
    </row>
    <row r="42" spans="1:18" ht="7.5" customHeight="1">
      <c r="A42" s="7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2"/>
      <c r="N42" s="2"/>
      <c r="O42" s="2"/>
      <c r="P42" s="2"/>
      <c r="Q42" s="2"/>
      <c r="R42" s="2"/>
    </row>
    <row r="43" spans="1:18" ht="14.25" customHeight="1">
      <c r="A43" s="34" t="s">
        <v>14</v>
      </c>
      <c r="B43" s="68">
        <v>404.6767772</v>
      </c>
      <c r="C43" s="68">
        <v>222.043248</v>
      </c>
      <c r="D43" s="68">
        <v>2854.127</v>
      </c>
      <c r="E43" s="68">
        <v>3167.3565618599996</v>
      </c>
      <c r="F43" s="68">
        <v>250.55660534</v>
      </c>
      <c r="G43" s="68">
        <v>173.74852700000002</v>
      </c>
      <c r="H43" s="68">
        <v>927.093792</v>
      </c>
      <c r="I43" s="68">
        <v>10.695129000000001</v>
      </c>
      <c r="J43" s="68">
        <v>847.1574853</v>
      </c>
      <c r="K43" s="68">
        <v>3.460584</v>
      </c>
      <c r="L43" s="68">
        <f>SUM(B43:K43)</f>
        <v>8860.915709699999</v>
      </c>
      <c r="M43" s="2"/>
      <c r="N43" s="2"/>
      <c r="O43" s="2"/>
      <c r="P43" s="2"/>
      <c r="Q43" s="2"/>
      <c r="R43" s="2"/>
    </row>
    <row r="44" spans="1:18" ht="14.25" customHeight="1">
      <c r="A44" s="34" t="s">
        <v>15</v>
      </c>
      <c r="B44" s="68">
        <v>3040.4327215299995</v>
      </c>
      <c r="C44" s="68">
        <v>109.634367</v>
      </c>
      <c r="D44" s="68">
        <v>14412.589</v>
      </c>
      <c r="E44" s="68">
        <v>7653.5036541300005</v>
      </c>
      <c r="F44" s="68">
        <v>1016.7086461499999</v>
      </c>
      <c r="G44" s="68">
        <v>158.481</v>
      </c>
      <c r="H44" s="68">
        <v>1913.7618599999998</v>
      </c>
      <c r="I44" s="68">
        <v>18.068347999999997</v>
      </c>
      <c r="J44" s="68">
        <v>2537.2506074000003</v>
      </c>
      <c r="K44" s="68">
        <v>235.338697</v>
      </c>
      <c r="L44" s="68">
        <f>SUM(B44:K44)</f>
        <v>31095.768901209998</v>
      </c>
      <c r="M44" s="2"/>
      <c r="N44" s="2"/>
      <c r="O44" s="2"/>
      <c r="P44" s="2"/>
      <c r="Q44" s="2"/>
      <c r="R44" s="2"/>
    </row>
    <row r="45" spans="1:18" ht="14.25" customHeight="1">
      <c r="A45" s="34" t="s">
        <v>27</v>
      </c>
      <c r="B45" s="68">
        <v>1725.90279875</v>
      </c>
      <c r="C45" s="68">
        <v>216.09909500000003</v>
      </c>
      <c r="D45" s="68">
        <v>4528.523</v>
      </c>
      <c r="E45" s="68">
        <v>3159.16247256</v>
      </c>
      <c r="F45" s="68">
        <v>615.9078179500001</v>
      </c>
      <c r="G45" s="68">
        <v>197.78</v>
      </c>
      <c r="H45" s="68">
        <v>1059.910497</v>
      </c>
      <c r="I45" s="68">
        <v>19.107185</v>
      </c>
      <c r="J45" s="68">
        <v>557.259968</v>
      </c>
      <c r="K45" s="68">
        <v>54.745039000000006</v>
      </c>
      <c r="L45" s="68">
        <f>SUM(B45:K45)</f>
        <v>12134.39787326</v>
      </c>
      <c r="M45" s="2"/>
      <c r="N45" s="2"/>
      <c r="O45" s="2"/>
      <c r="P45" s="2"/>
      <c r="Q45" s="2"/>
      <c r="R45" s="2"/>
    </row>
    <row r="46" spans="1:18" ht="7.5" customHeight="1">
      <c r="A46" s="7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2"/>
      <c r="N46" s="2"/>
      <c r="O46" s="2"/>
      <c r="P46" s="2"/>
      <c r="Q46" s="2"/>
      <c r="R46" s="2"/>
    </row>
    <row r="47" spans="1:18" ht="14.25" customHeight="1">
      <c r="A47" s="34" t="s">
        <v>22</v>
      </c>
      <c r="B47" s="68">
        <v>6700.621786910008</v>
      </c>
      <c r="C47" s="68">
        <v>112.84856499999995</v>
      </c>
      <c r="D47" s="68">
        <v>16756.507</v>
      </c>
      <c r="E47" s="68">
        <v>2779.5818465599978</v>
      </c>
      <c r="F47" s="68">
        <v>1557.167515000008</v>
      </c>
      <c r="G47" s="68">
        <v>517.9897929999987</v>
      </c>
      <c r="H47" s="68">
        <v>1988.809991999954</v>
      </c>
      <c r="I47" s="68">
        <v>339.36237699999987</v>
      </c>
      <c r="J47" s="68">
        <v>2323.509848099999</v>
      </c>
      <c r="K47" s="68">
        <v>1046.4921489999997</v>
      </c>
      <c r="L47" s="68">
        <f>SUM(B47:K47)</f>
        <v>34122.890872569966</v>
      </c>
      <c r="M47" s="2"/>
      <c r="N47" s="2"/>
      <c r="O47" s="2"/>
      <c r="P47" s="2"/>
      <c r="Q47" s="2"/>
      <c r="R47" s="2"/>
    </row>
    <row r="48" spans="1:12" ht="9" customHeight="1">
      <c r="A48" s="7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4.25" customHeight="1">
      <c r="A49" s="79" t="s">
        <v>23</v>
      </c>
      <c r="B49" s="68">
        <f aca="true" t="shared" si="3" ref="B49:L49">+B32+B34</f>
        <v>32118.191690070005</v>
      </c>
      <c r="C49" s="68">
        <f t="shared" si="3"/>
        <v>3229.3065450000004</v>
      </c>
      <c r="D49" s="68">
        <f t="shared" si="3"/>
        <v>89187.427</v>
      </c>
      <c r="E49" s="68">
        <f t="shared" si="3"/>
        <v>31871.312942749995</v>
      </c>
      <c r="F49" s="68">
        <f t="shared" si="3"/>
        <v>19249.406627310007</v>
      </c>
      <c r="G49" s="68">
        <f t="shared" si="3"/>
        <v>8542.217060999998</v>
      </c>
      <c r="H49" s="68">
        <f t="shared" si="3"/>
        <v>141238.04620399998</v>
      </c>
      <c r="I49" s="68">
        <f t="shared" si="3"/>
        <v>2377.833263</v>
      </c>
      <c r="J49" s="68">
        <f t="shared" si="3"/>
        <v>15942.5830337</v>
      </c>
      <c r="K49" s="68">
        <f t="shared" si="3"/>
        <v>3247.036</v>
      </c>
      <c r="L49" s="68">
        <f t="shared" si="3"/>
        <v>347003.36036683</v>
      </c>
    </row>
    <row r="50" spans="1:12" ht="9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5">
      <c r="A51" s="65"/>
      <c r="B51" s="65" t="str">
        <f>+Exp!B42</f>
        <v>Crecimiento 2011/2010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9" customHeight="1">
      <c r="A52" s="67"/>
      <c r="B52" s="32"/>
      <c r="C52" s="32"/>
      <c r="D52" s="66"/>
      <c r="E52" s="66"/>
      <c r="F52" s="66"/>
      <c r="G52" s="66"/>
      <c r="H52" s="66"/>
      <c r="I52" s="66"/>
      <c r="J52" s="66"/>
      <c r="K52" s="66"/>
      <c r="L52" s="32"/>
    </row>
    <row r="53" spans="1:12" ht="14.25" customHeight="1">
      <c r="A53" s="33" t="s">
        <v>6</v>
      </c>
      <c r="B53" s="70">
        <f aca="true" t="shared" si="4" ref="B53:L53">+(B11/B32-1)*100</f>
        <v>20.77460229090544</v>
      </c>
      <c r="C53" s="70">
        <f t="shared" si="4"/>
        <v>18.321262350287636</v>
      </c>
      <c r="D53" s="70">
        <f t="shared" si="4"/>
        <v>27.200951440307406</v>
      </c>
      <c r="E53" s="70">
        <f t="shared" si="4"/>
        <v>24.487116301805713</v>
      </c>
      <c r="F53" s="70">
        <f t="shared" si="4"/>
        <v>30.96395646405785</v>
      </c>
      <c r="G53" s="70">
        <f t="shared" si="4"/>
        <v>44.73667400248993</v>
      </c>
      <c r="H53" s="70">
        <f t="shared" si="4"/>
        <v>30.3224194537689</v>
      </c>
      <c r="I53" s="70">
        <f t="shared" si="4"/>
        <v>5.296893550834758</v>
      </c>
      <c r="J53" s="70">
        <f t="shared" si="4"/>
        <v>48.33063253538417</v>
      </c>
      <c r="K53" s="70">
        <f t="shared" si="4"/>
        <v>14.29880870410052</v>
      </c>
      <c r="L53" s="70">
        <f t="shared" si="4"/>
        <v>26.307052480205062</v>
      </c>
    </row>
    <row r="54" spans="1:12" ht="9" customHeight="1">
      <c r="A54" s="34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14.25" customHeight="1">
      <c r="A55" s="33" t="s">
        <v>24</v>
      </c>
      <c r="B55" s="70">
        <f aca="true" t="shared" si="5" ref="B55:L55">(B13/B34-1)*100</f>
        <v>27.255778689258257</v>
      </c>
      <c r="C55" s="70">
        <f t="shared" si="5"/>
        <v>32.11260081489782</v>
      </c>
      <c r="D55" s="70">
        <f t="shared" si="5"/>
        <v>34.03263449828133</v>
      </c>
      <c r="E55" s="70">
        <f>(E13/E34-1)*100</f>
        <v>28.53642746931402</v>
      </c>
      <c r="F55" s="70">
        <f t="shared" si="5"/>
        <v>41.09519552373704</v>
      </c>
      <c r="G55" s="70">
        <f t="shared" si="5"/>
        <v>20.66620536286623</v>
      </c>
      <c r="H55" s="70">
        <f t="shared" si="5"/>
        <v>20.8043057246736</v>
      </c>
      <c r="I55" s="70">
        <f t="shared" si="5"/>
        <v>33.603742811093504</v>
      </c>
      <c r="J55" s="70">
        <f t="shared" si="5"/>
        <v>30.470894943981786</v>
      </c>
      <c r="K55" s="70">
        <f t="shared" si="5"/>
        <v>21.836649800292896</v>
      </c>
      <c r="L55" s="70">
        <f t="shared" si="5"/>
        <v>26.799950887909098</v>
      </c>
    </row>
    <row r="56" spans="1:12" ht="6.75" customHeight="1">
      <c r="A56" s="7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4.25" customHeight="1">
      <c r="A57" s="34" t="s">
        <v>55</v>
      </c>
      <c r="B57" s="70">
        <f aca="true" t="shared" si="6" ref="B57:L57">(B15/B36-1)*100</f>
        <v>21.620879164923412</v>
      </c>
      <c r="C57" s="70">
        <f t="shared" si="6"/>
        <v>-6.595418039253865</v>
      </c>
      <c r="D57" s="70">
        <f t="shared" si="6"/>
        <v>12.512366950911202</v>
      </c>
      <c r="E57" s="70">
        <f>(E15/E36-1)*100</f>
        <v>29.687704036814356</v>
      </c>
      <c r="F57" s="70">
        <f t="shared" si="6"/>
        <v>183.96841689870942</v>
      </c>
      <c r="G57" s="70">
        <f t="shared" si="6"/>
        <v>-20.416515869015605</v>
      </c>
      <c r="H57" s="70">
        <f t="shared" si="6"/>
        <v>22.27847787077637</v>
      </c>
      <c r="I57" s="70">
        <f t="shared" si="6"/>
        <v>0.675225953308578</v>
      </c>
      <c r="J57" s="70">
        <f t="shared" si="6"/>
        <v>35.0104417871373</v>
      </c>
      <c r="K57" s="70">
        <f t="shared" si="6"/>
        <v>4.657745955237003</v>
      </c>
      <c r="L57" s="70">
        <f t="shared" si="6"/>
        <v>36.44907516009521</v>
      </c>
    </row>
    <row r="58" spans="1:12" ht="6.75" customHeight="1">
      <c r="A58" s="78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14.25" customHeight="1">
      <c r="A59" s="34" t="s">
        <v>51</v>
      </c>
      <c r="B59" s="70">
        <f aca="true" t="shared" si="7" ref="B59:L59">+(B17/B38-1)*100</f>
        <v>273.73423050527856</v>
      </c>
      <c r="C59" s="70">
        <f t="shared" si="7"/>
        <v>179.76445264371597</v>
      </c>
      <c r="D59" s="70">
        <f t="shared" si="7"/>
        <v>45.69847190470462</v>
      </c>
      <c r="E59" s="70">
        <f>+(E17/E38-1)*100</f>
        <v>-3.2222895927829565</v>
      </c>
      <c r="F59" s="70">
        <f t="shared" si="7"/>
        <v>0.717760882639773</v>
      </c>
      <c r="G59" s="70">
        <f t="shared" si="7"/>
        <v>86.57129475880276</v>
      </c>
      <c r="H59" s="70">
        <f t="shared" si="7"/>
        <v>-0.14619312146338936</v>
      </c>
      <c r="I59" s="70">
        <f t="shared" si="7"/>
        <v>-39.86508460545378</v>
      </c>
      <c r="J59" s="70">
        <f t="shared" si="7"/>
        <v>21.123742237813616</v>
      </c>
      <c r="K59" s="70">
        <f t="shared" si="7"/>
        <v>-26.856514444415723</v>
      </c>
      <c r="L59" s="70">
        <f t="shared" si="7"/>
        <v>17.217778355388226</v>
      </c>
    </row>
    <row r="60" spans="1:12" ht="14.25" customHeight="1">
      <c r="A60" s="34" t="s">
        <v>13</v>
      </c>
      <c r="B60" s="70">
        <f aca="true" t="shared" si="8" ref="B60:L60">+(B18/B39-1)*100</f>
        <v>13.735463303398587</v>
      </c>
      <c r="C60" s="70">
        <f t="shared" si="8"/>
        <v>55.430484425466766</v>
      </c>
      <c r="D60" s="70">
        <f t="shared" si="8"/>
        <v>30.359801681492506</v>
      </c>
      <c r="E60" s="70">
        <f>+(E18/E39-1)*100</f>
        <v>39.25014120385326</v>
      </c>
      <c r="F60" s="70">
        <f t="shared" si="8"/>
        <v>29.547408628490302</v>
      </c>
      <c r="G60" s="70">
        <f t="shared" si="8"/>
        <v>55.50242695013286</v>
      </c>
      <c r="H60" s="70">
        <f t="shared" si="8"/>
        <v>19.57610909897498</v>
      </c>
      <c r="I60" s="70">
        <f t="shared" si="8"/>
        <v>64.25474889709304</v>
      </c>
      <c r="J60" s="70">
        <f t="shared" si="8"/>
        <v>-5.049448092966946</v>
      </c>
      <c r="K60" s="70">
        <f t="shared" si="8"/>
        <v>19.43844492440605</v>
      </c>
      <c r="L60" s="70">
        <f t="shared" si="8"/>
        <v>21.576565517124145</v>
      </c>
    </row>
    <row r="61" spans="1:12" ht="6.75" customHeight="1">
      <c r="A61" s="78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ht="14.25" customHeight="1">
      <c r="A62" s="34" t="s">
        <v>50</v>
      </c>
      <c r="B62" s="70">
        <f aca="true" t="shared" si="9" ref="B62:L62">+(B20/B41-1)*100</f>
        <v>39.19577640701819</v>
      </c>
      <c r="C62" s="70">
        <f t="shared" si="9"/>
        <v>1.776072114480387</v>
      </c>
      <c r="D62" s="70">
        <f t="shared" si="9"/>
        <v>32.49216119248939</v>
      </c>
      <c r="E62" s="70">
        <f>+(E20/E41-1)*100</f>
        <v>44.463464305403356</v>
      </c>
      <c r="F62" s="70">
        <f t="shared" si="9"/>
        <v>53.26378362086122</v>
      </c>
      <c r="G62" s="70">
        <f t="shared" si="9"/>
        <v>14.947891973951277</v>
      </c>
      <c r="H62" s="70">
        <f t="shared" si="9"/>
        <v>40.118334851043834</v>
      </c>
      <c r="I62" s="70">
        <f t="shared" si="9"/>
        <v>-0.7368721434933834</v>
      </c>
      <c r="J62" s="70">
        <f t="shared" si="9"/>
        <v>39.74976067066465</v>
      </c>
      <c r="K62" s="70">
        <f t="shared" si="9"/>
        <v>21.08413107874494</v>
      </c>
      <c r="L62" s="70">
        <f t="shared" si="9"/>
        <v>36.46468705665578</v>
      </c>
    </row>
    <row r="63" spans="1:12" ht="7.5" customHeight="1">
      <c r="A63" s="7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 ht="14.25" customHeight="1">
      <c r="A64" s="34" t="s">
        <v>14</v>
      </c>
      <c r="B64" s="70">
        <f>+(B22/B43-1)*100</f>
        <v>-1.2083587212081137</v>
      </c>
      <c r="C64" s="70">
        <f aca="true" t="shared" si="10" ref="C64:K64">+(C22/C43-1)*100</f>
        <v>5.97856143772495</v>
      </c>
      <c r="D64" s="70">
        <f t="shared" si="10"/>
        <v>43.28717677944955</v>
      </c>
      <c r="E64" s="70">
        <f>+(E22/E43-1)*100</f>
        <v>44.826587500026434</v>
      </c>
      <c r="F64" s="70">
        <f t="shared" si="10"/>
        <v>37.07583170435365</v>
      </c>
      <c r="G64" s="70">
        <f t="shared" si="10"/>
        <v>-22.68105904575526</v>
      </c>
      <c r="H64" s="70">
        <f t="shared" si="10"/>
        <v>20.14555772152122</v>
      </c>
      <c r="I64" s="70">
        <f t="shared" si="10"/>
        <v>117.95727756065402</v>
      </c>
      <c r="J64" s="70">
        <f t="shared" si="10"/>
        <v>37.031073329760744</v>
      </c>
      <c r="K64" s="70">
        <f t="shared" si="10"/>
        <v>30.69467465606961</v>
      </c>
      <c r="L64" s="70">
        <f>+(L22/L43-1)*100</f>
        <v>36.46710535676008</v>
      </c>
    </row>
    <row r="65" spans="1:12" ht="14.25" customHeight="1">
      <c r="A65" s="34" t="s">
        <v>15</v>
      </c>
      <c r="B65" s="70">
        <f>+(B23/B44-1)*100</f>
        <v>-21.48107011594518</v>
      </c>
      <c r="C65" s="70">
        <f aca="true" t="shared" si="11" ref="C65:K65">+(C23/C44-1)*100</f>
        <v>56.44093607983343</v>
      </c>
      <c r="D65" s="70">
        <f t="shared" si="11"/>
        <v>45.658611370934125</v>
      </c>
      <c r="E65" s="70">
        <f>+(E23/E44-1)*100</f>
        <v>4.743807591495464</v>
      </c>
      <c r="F65" s="70">
        <f t="shared" si="11"/>
        <v>19.933768132832363</v>
      </c>
      <c r="G65" s="70">
        <f t="shared" si="11"/>
        <v>-31.223932206384365</v>
      </c>
      <c r="H65" s="70">
        <f t="shared" si="11"/>
        <v>45.22195603793675</v>
      </c>
      <c r="I65" s="70">
        <f t="shared" si="11"/>
        <v>35.90387455455255</v>
      </c>
      <c r="J65" s="70">
        <f t="shared" si="11"/>
        <v>33.006074341160875</v>
      </c>
      <c r="K65" s="70">
        <f t="shared" si="11"/>
        <v>35.35656908986795</v>
      </c>
      <c r="L65" s="70">
        <f>+(L23/L44-1)*100</f>
        <v>26.68589199640956</v>
      </c>
    </row>
    <row r="66" spans="1:12" ht="14.25" customHeight="1">
      <c r="A66" s="34" t="s">
        <v>27</v>
      </c>
      <c r="B66" s="70">
        <f>+(B24/B45-1)*100</f>
        <v>49.90914596023974</v>
      </c>
      <c r="C66" s="70">
        <f aca="true" t="shared" si="12" ref="C66:K66">+(C24/C45-1)*100</f>
        <v>12.619992693629744</v>
      </c>
      <c r="D66" s="70">
        <f t="shared" si="12"/>
        <v>52.06900793040026</v>
      </c>
      <c r="E66" s="70">
        <f>+(E24/E45-1)*100</f>
        <v>25.334056001287152</v>
      </c>
      <c r="F66" s="70">
        <f t="shared" si="12"/>
        <v>-42.547649086875836</v>
      </c>
      <c r="G66" s="70">
        <f t="shared" si="12"/>
        <v>-73.67125088482152</v>
      </c>
      <c r="H66" s="70">
        <f t="shared" si="12"/>
        <v>47.16384764703392</v>
      </c>
      <c r="I66" s="70">
        <f t="shared" si="12"/>
        <v>72.38010204014876</v>
      </c>
      <c r="J66" s="70">
        <f t="shared" si="12"/>
        <v>135.76778416640187</v>
      </c>
      <c r="K66" s="70">
        <f t="shared" si="12"/>
        <v>24.243504511888283</v>
      </c>
      <c r="L66" s="70">
        <f>+(L24/L45-1)*100</f>
        <v>40.568726852925074</v>
      </c>
    </row>
    <row r="67" spans="1:12" ht="7.5" customHeight="1">
      <c r="A67" s="7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 ht="14.25" customHeight="1">
      <c r="A68" s="34" t="s">
        <v>22</v>
      </c>
      <c r="B68" s="70">
        <f aca="true" t="shared" si="13" ref="B68:L68">+(B26/B47-1)*100</f>
        <v>29.530031050632786</v>
      </c>
      <c r="C68" s="70">
        <f t="shared" si="13"/>
        <v>76.43825510762984</v>
      </c>
      <c r="D68" s="70">
        <f t="shared" si="13"/>
        <v>24.845488382513103</v>
      </c>
      <c r="E68" s="70">
        <f>+(E26/E47-1)*100</f>
        <v>43.32451597208302</v>
      </c>
      <c r="F68" s="70">
        <f t="shared" si="13"/>
        <v>0.7906320200872896</v>
      </c>
      <c r="G68" s="70">
        <f t="shared" si="13"/>
        <v>21.310949075014342</v>
      </c>
      <c r="H68" s="70">
        <f t="shared" si="13"/>
        <v>42.678416259690266</v>
      </c>
      <c r="I68" s="70">
        <f t="shared" si="13"/>
        <v>61.13251469829268</v>
      </c>
      <c r="J68" s="70">
        <f t="shared" si="13"/>
        <v>37.60192681405843</v>
      </c>
      <c r="K68" s="70">
        <f t="shared" si="13"/>
        <v>20.994129503020332</v>
      </c>
      <c r="L68" s="70">
        <f t="shared" si="13"/>
        <v>28.440648077420995</v>
      </c>
    </row>
    <row r="69" spans="1:12" ht="7.5" customHeight="1">
      <c r="A69" s="7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14.25" customHeight="1">
      <c r="A70" s="79" t="s">
        <v>23</v>
      </c>
      <c r="B70" s="70">
        <f aca="true" t="shared" si="14" ref="B70:L70">+(B28/B49-1)*100</f>
        <v>24.608821084636734</v>
      </c>
      <c r="C70" s="70">
        <f t="shared" si="14"/>
        <v>23.951696075356608</v>
      </c>
      <c r="D70" s="70">
        <f t="shared" si="14"/>
        <v>32.64595356024791</v>
      </c>
      <c r="E70" s="70">
        <f t="shared" si="14"/>
        <v>27.904732872239933</v>
      </c>
      <c r="F70" s="70">
        <f t="shared" si="14"/>
        <v>39.226810695489924</v>
      </c>
      <c r="G70" s="70">
        <f t="shared" si="14"/>
        <v>26.02765025898004</v>
      </c>
      <c r="H70" s="70">
        <f t="shared" si="14"/>
        <v>21.268004424681198</v>
      </c>
      <c r="I70" s="70">
        <f t="shared" si="14"/>
        <v>14.27925852848162</v>
      </c>
      <c r="J70" s="70">
        <f t="shared" si="14"/>
        <v>33.051440714228455</v>
      </c>
      <c r="K70" s="70">
        <f t="shared" si="14"/>
        <v>18.906750648899482</v>
      </c>
      <c r="L70" s="70">
        <f t="shared" si="14"/>
        <v>26.720937973787784</v>
      </c>
    </row>
    <row r="71" spans="1:12" ht="9" customHeight="1" thickBot="1">
      <c r="A71" s="6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2.2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1:12" s="12" customFormat="1" ht="12">
      <c r="A73" s="58" t="s">
        <v>49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2:12" s="12" customFormat="1" ht="1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A1">
      <pane xSplit="1" ySplit="7" topLeftCell="B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" sqref="O3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2" width="8.57421875" style="0" customWidth="1"/>
    <col min="13" max="13" width="8.8515625" style="0" customWidth="1"/>
    <col min="14" max="14" width="14.28125" style="0" bestFit="1" customWidth="1"/>
  </cols>
  <sheetData>
    <row r="1" spans="1:13" ht="12.75">
      <c r="A1" s="33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3" t="str">
        <f>Imp!A2</f>
        <v>ARGENTINA, BOLIVIA, BRASIL, CHILE, COLOMBIA, ECUADOR, MÉXICO, PARAGUAY, PERÚURUGUAY Y VENEZUELA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3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4" t="str">
        <f>+Exp!A4</f>
        <v>Enero-junio 2010-2011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4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9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" customHeight="1" thickBot="1">
      <c r="A7" s="62" t="s">
        <v>0</v>
      </c>
      <c r="B7" s="37" t="s">
        <v>30</v>
      </c>
      <c r="C7" s="37" t="s">
        <v>31</v>
      </c>
      <c r="D7" s="37" t="s">
        <v>32</v>
      </c>
      <c r="E7" s="63" t="s">
        <v>33</v>
      </c>
      <c r="F7" s="37" t="s">
        <v>40</v>
      </c>
      <c r="G7" s="37" t="s">
        <v>34</v>
      </c>
      <c r="H7" s="37" t="s">
        <v>35</v>
      </c>
      <c r="I7" s="37" t="s">
        <v>41</v>
      </c>
      <c r="J7" s="37" t="s">
        <v>37</v>
      </c>
      <c r="K7" s="37" t="s">
        <v>38</v>
      </c>
      <c r="L7" s="37" t="s">
        <v>54</v>
      </c>
      <c r="M7" s="37" t="s">
        <v>18</v>
      </c>
    </row>
    <row r="8" spans="1:13" ht="7.5" customHeight="1">
      <c r="A8" s="6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65"/>
      <c r="B9" s="65" t="str">
        <f>+Exp!B10</f>
        <v>Enero-junio 2011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7.5" customHeight="1">
      <c r="A10" s="6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4.25" customHeight="1">
      <c r="A11" s="33" t="s">
        <v>6</v>
      </c>
      <c r="B11" s="68">
        <f>+Imp!B24</f>
        <v>13020.29088913</v>
      </c>
      <c r="C11" s="68">
        <f>+Imp!C24</f>
        <v>1898.216636</v>
      </c>
      <c r="D11" s="68">
        <f>+Imp!D24</f>
        <v>16906.168999999998</v>
      </c>
      <c r="E11" s="68">
        <f>+Imp!E24</f>
        <v>9480.506829459984</v>
      </c>
      <c r="F11" s="68">
        <f>+Imp!F24</f>
        <v>6916.508115500001</v>
      </c>
      <c r="G11" s="68">
        <f>+Imp!G24</f>
        <v>3164.5684539999993</v>
      </c>
      <c r="H11" s="68">
        <f>+Imp!H24</f>
        <v>5053.862999</v>
      </c>
      <c r="I11" s="68">
        <f>+Imp!I24</f>
        <v>2526.0403409999994</v>
      </c>
      <c r="J11" s="68">
        <f>+Imp!J24</f>
        <v>5447.397936699999</v>
      </c>
      <c r="K11" s="68">
        <f>+Imp!K24</f>
        <v>2607.1362369999993</v>
      </c>
      <c r="L11" s="68">
        <f>+Imp!L24</f>
        <v>4578.313</v>
      </c>
      <c r="M11" s="68">
        <f>SUM(B11:L11)</f>
        <v>71599.01043778998</v>
      </c>
    </row>
    <row r="12" spans="1:13" ht="9" customHeight="1">
      <c r="A12" s="34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5" ht="14.25" customHeight="1">
      <c r="A13" s="33" t="s">
        <v>24</v>
      </c>
      <c r="B13" s="68">
        <f>SUM(B15:B26)</f>
        <v>21215.695884710003</v>
      </c>
      <c r="C13" s="68">
        <f aca="true" t="shared" si="0" ref="C13:L13">SUM(C15:C26)</f>
        <v>1391.586018</v>
      </c>
      <c r="D13" s="68">
        <f t="shared" si="0"/>
        <v>88430.675</v>
      </c>
      <c r="E13" s="68">
        <f t="shared" si="0"/>
        <v>22263.438455400024</v>
      </c>
      <c r="F13" s="68">
        <f t="shared" si="0"/>
        <v>18962.986499629995</v>
      </c>
      <c r="G13" s="68">
        <f t="shared" si="0"/>
        <v>8272.267215000003</v>
      </c>
      <c r="H13" s="68">
        <f t="shared" si="0"/>
        <v>162882.33000000002</v>
      </c>
      <c r="I13" s="68">
        <f t="shared" si="0"/>
        <v>2873.8553250000014</v>
      </c>
      <c r="J13" s="68">
        <f t="shared" si="0"/>
        <v>12647.481975300001</v>
      </c>
      <c r="K13" s="68">
        <f t="shared" si="0"/>
        <v>2739.6977630000006</v>
      </c>
      <c r="L13" s="68">
        <f t="shared" si="0"/>
        <v>11248.458855419996</v>
      </c>
      <c r="M13" s="68">
        <f>SUM(B13:L13)</f>
        <v>352928.47299146006</v>
      </c>
      <c r="N13" s="2"/>
      <c r="O13" s="2"/>
    </row>
    <row r="14" spans="1:15" ht="6.75" customHeight="1">
      <c r="A14" s="7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"/>
      <c r="O14" s="2"/>
    </row>
    <row r="15" spans="1:24" ht="14.25" customHeight="1">
      <c r="A15" s="34" t="s">
        <v>55</v>
      </c>
      <c r="B15" s="68">
        <v>501.2157310599999</v>
      </c>
      <c r="C15" s="68">
        <v>20.050760999999994</v>
      </c>
      <c r="D15" s="68">
        <v>734.453</v>
      </c>
      <c r="E15" s="68">
        <v>412.87764076000354</v>
      </c>
      <c r="F15" s="68">
        <v>455.3760556799999</v>
      </c>
      <c r="G15" s="68">
        <v>153.21709399999997</v>
      </c>
      <c r="H15" s="68">
        <v>1914.4137179999998</v>
      </c>
      <c r="I15" s="68">
        <v>6.973941999999999</v>
      </c>
      <c r="J15" s="68">
        <v>263.72248519999994</v>
      </c>
      <c r="K15" s="68">
        <v>20.730255</v>
      </c>
      <c r="L15" s="68">
        <v>846.2724454099991</v>
      </c>
      <c r="M15" s="68">
        <f>SUM(B15:L15)</f>
        <v>5329.303128110002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6.75" customHeight="1">
      <c r="A16" s="7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>
      <c r="A17" s="34" t="s">
        <v>51</v>
      </c>
      <c r="B17" s="68">
        <v>377.4812745</v>
      </c>
      <c r="C17" s="68">
        <v>13.417148</v>
      </c>
      <c r="D17" s="68">
        <v>1501.76</v>
      </c>
      <c r="E17" s="68">
        <v>398.14198260000063</v>
      </c>
      <c r="F17" s="68">
        <v>425.7795048</v>
      </c>
      <c r="G17" s="68">
        <v>142.9848740000002</v>
      </c>
      <c r="H17" s="68">
        <v>4139.431867</v>
      </c>
      <c r="I17" s="68">
        <v>3.69862</v>
      </c>
      <c r="J17" s="68">
        <v>262.5562188</v>
      </c>
      <c r="K17" s="68">
        <v>15.610877</v>
      </c>
      <c r="L17" s="68">
        <v>242.95258036</v>
      </c>
      <c r="M17" s="68">
        <f>SUM(B17:L17)</f>
        <v>7523.814947060001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>
      <c r="A18" s="34" t="s">
        <v>13</v>
      </c>
      <c r="B18" s="68">
        <v>3607.82071653</v>
      </c>
      <c r="C18" s="68">
        <v>415.319681</v>
      </c>
      <c r="D18" s="68">
        <v>15865.362</v>
      </c>
      <c r="E18" s="68">
        <v>6664.558088570003</v>
      </c>
      <c r="F18" s="68">
        <v>7126.2210874</v>
      </c>
      <c r="G18" s="68">
        <v>1613.47233</v>
      </c>
      <c r="H18" s="68">
        <v>85159.27378500001</v>
      </c>
      <c r="I18" s="68">
        <v>305.344691</v>
      </c>
      <c r="J18" s="68">
        <v>3672.763276</v>
      </c>
      <c r="K18" s="68">
        <v>451.193</v>
      </c>
      <c r="L18" s="68">
        <v>4547.51924627999</v>
      </c>
      <c r="M18" s="68">
        <f>SUM(B18:L18)</f>
        <v>129428.84790178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6.75" customHeight="1">
      <c r="A19" s="7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>
      <c r="A20" s="34" t="s">
        <v>50</v>
      </c>
      <c r="B20" s="68">
        <v>5490.92395274</v>
      </c>
      <c r="C20" s="68">
        <v>251.95543999999995</v>
      </c>
      <c r="D20" s="68">
        <v>21374.111</v>
      </c>
      <c r="E20" s="68">
        <v>4853.626094129997</v>
      </c>
      <c r="F20" s="68">
        <v>3457.53549822</v>
      </c>
      <c r="G20" s="68">
        <v>1070.6623909999998</v>
      </c>
      <c r="H20" s="68">
        <v>17711.773916000002</v>
      </c>
      <c r="I20" s="68">
        <v>330.870564</v>
      </c>
      <c r="J20" s="68">
        <v>2030.0998197000001</v>
      </c>
      <c r="K20" s="68">
        <v>637.628327</v>
      </c>
      <c r="L20" s="68">
        <v>2560.5430147899997</v>
      </c>
      <c r="M20" s="68">
        <f>SUM(B20:L20)</f>
        <v>59769.73001758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7.5" customHeight="1">
      <c r="A21" s="7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>
      <c r="A22" s="34" t="s">
        <v>14</v>
      </c>
      <c r="B22" s="68">
        <v>647.65324815</v>
      </c>
      <c r="C22" s="68">
        <v>136.908342</v>
      </c>
      <c r="D22" s="68">
        <v>3955.7</v>
      </c>
      <c r="E22" s="68">
        <v>1196.6986436700029</v>
      </c>
      <c r="F22" s="68">
        <v>706.2592781</v>
      </c>
      <c r="G22" s="68">
        <v>440.7671080000002</v>
      </c>
      <c r="H22" s="68">
        <v>7616.406713</v>
      </c>
      <c r="I22" s="68">
        <v>182.637619</v>
      </c>
      <c r="J22" s="68">
        <v>593.7792337000001</v>
      </c>
      <c r="K22" s="68">
        <v>46.684225999999995</v>
      </c>
      <c r="L22" s="68">
        <v>72.65036875000011</v>
      </c>
      <c r="M22" s="68">
        <f>SUM(B22:L22)</f>
        <v>15596.144780370001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>
      <c r="A23" s="34" t="s">
        <v>15</v>
      </c>
      <c r="B23" s="68">
        <v>4479.02156814</v>
      </c>
      <c r="C23" s="68">
        <v>393.022145</v>
      </c>
      <c r="D23" s="68">
        <v>15202.078</v>
      </c>
      <c r="E23" s="68">
        <v>4805.371026200015</v>
      </c>
      <c r="F23" s="68">
        <v>3503.6252219400003</v>
      </c>
      <c r="G23" s="68">
        <v>1347.758124999999</v>
      </c>
      <c r="H23" s="68">
        <v>21278.919610999998</v>
      </c>
      <c r="I23" s="68">
        <v>1680.820377</v>
      </c>
      <c r="J23" s="68">
        <v>2932.2249742</v>
      </c>
      <c r="K23" s="68">
        <v>609.03907</v>
      </c>
      <c r="L23" s="68">
        <v>1939.14312069</v>
      </c>
      <c r="M23" s="68">
        <f>SUM(B23:L23)</f>
        <v>58171.02323917001</v>
      </c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>
      <c r="A24" s="34" t="s">
        <v>27</v>
      </c>
      <c r="B24" s="68">
        <v>1860.1860156700002</v>
      </c>
      <c r="C24" s="68">
        <v>85.951519</v>
      </c>
      <c r="D24" s="68">
        <v>10459.707</v>
      </c>
      <c r="E24" s="68">
        <v>1986.3356341400017</v>
      </c>
      <c r="F24" s="68">
        <v>1213.4324048800001</v>
      </c>
      <c r="G24" s="68">
        <v>842.9517790000004</v>
      </c>
      <c r="H24" s="68">
        <v>15193.673653999998</v>
      </c>
      <c r="I24" s="68">
        <v>196.033856</v>
      </c>
      <c r="J24" s="68">
        <v>1384.9458756000001</v>
      </c>
      <c r="K24" s="68">
        <v>205.761848</v>
      </c>
      <c r="L24" s="68">
        <v>387.0670488999999</v>
      </c>
      <c r="M24" s="68">
        <f>SUM(B24:L24)</f>
        <v>33816.046635189996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7.5" customHeight="1">
      <c r="A25" s="7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>
      <c r="A26" s="34" t="s">
        <v>22</v>
      </c>
      <c r="B26" s="68">
        <v>4251.393377920005</v>
      </c>
      <c r="C26" s="68">
        <v>74.96098199999985</v>
      </c>
      <c r="D26" s="68">
        <v>19337.504</v>
      </c>
      <c r="E26" s="68">
        <v>1945.82934533</v>
      </c>
      <c r="F26" s="68">
        <v>2074.7574486099966</v>
      </c>
      <c r="G26" s="68">
        <v>2660.4535140000044</v>
      </c>
      <c r="H26" s="68">
        <v>9868.436736000001</v>
      </c>
      <c r="I26" s="68">
        <v>167.47565600000135</v>
      </c>
      <c r="J26" s="68">
        <v>1507.3900921</v>
      </c>
      <c r="K26" s="68">
        <v>753.0501600000001</v>
      </c>
      <c r="L26" s="68">
        <v>652.3110302400067</v>
      </c>
      <c r="M26" s="68">
        <f>SUM(B26:L26)</f>
        <v>43293.56234220002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15" ht="9" customHeight="1">
      <c r="A27" s="7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2"/>
      <c r="O27" s="2"/>
    </row>
    <row r="28" spans="1:15" ht="14.25" customHeight="1">
      <c r="A28" s="79" t="s">
        <v>23</v>
      </c>
      <c r="B28" s="68">
        <f aca="true" t="shared" si="1" ref="B28:L28">+B11+B13</f>
        <v>34235.986773840006</v>
      </c>
      <c r="C28" s="68">
        <f t="shared" si="1"/>
        <v>3289.802654</v>
      </c>
      <c r="D28" s="68">
        <f t="shared" si="1"/>
        <v>105336.844</v>
      </c>
      <c r="E28" s="68">
        <f t="shared" si="1"/>
        <v>31743.94528486001</v>
      </c>
      <c r="F28" s="68">
        <f t="shared" si="1"/>
        <v>25879.494615129996</v>
      </c>
      <c r="G28" s="68">
        <f t="shared" si="1"/>
        <v>11436.835669000004</v>
      </c>
      <c r="H28" s="68">
        <f t="shared" si="1"/>
        <v>167936.19299900002</v>
      </c>
      <c r="I28" s="68">
        <f t="shared" si="1"/>
        <v>5399.895666</v>
      </c>
      <c r="J28" s="68">
        <f t="shared" si="1"/>
        <v>18094.879912</v>
      </c>
      <c r="K28" s="68">
        <f t="shared" si="1"/>
        <v>5346.834</v>
      </c>
      <c r="L28" s="68">
        <f t="shared" si="1"/>
        <v>15826.771855419996</v>
      </c>
      <c r="M28" s="68">
        <f>SUM(B28:L28)</f>
        <v>424527.48342924996</v>
      </c>
      <c r="N28" s="2"/>
      <c r="O28" s="2"/>
    </row>
    <row r="29" spans="1:13" ht="9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65"/>
      <c r="B30" s="65" t="str">
        <f>+Exp!B26</f>
        <v>Enero-junio 2010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7.5" customHeight="1">
      <c r="A31" s="67"/>
      <c r="B31" s="32"/>
      <c r="C31" s="32"/>
      <c r="D31" s="66"/>
      <c r="E31" s="66"/>
      <c r="F31" s="66"/>
      <c r="G31" s="66"/>
      <c r="H31" s="66"/>
      <c r="I31" s="66"/>
      <c r="J31" s="66"/>
      <c r="K31" s="66"/>
      <c r="L31" s="66"/>
      <c r="M31" s="32"/>
    </row>
    <row r="32" spans="1:13" ht="14.25" customHeight="1">
      <c r="A32" s="33" t="s">
        <v>6</v>
      </c>
      <c r="B32" s="68">
        <f>+Imp!B40</f>
        <v>9790.37638588</v>
      </c>
      <c r="C32" s="68">
        <f>+Imp!C40</f>
        <v>1430.189192</v>
      </c>
      <c r="D32" s="68">
        <f>+Imp!D40</f>
        <v>13621.726999999999</v>
      </c>
      <c r="E32" s="68">
        <f>+Imp!E40</f>
        <v>7256.126241959999</v>
      </c>
      <c r="F32" s="68">
        <f>+Imp!F40</f>
        <v>4883.74542429</v>
      </c>
      <c r="G32" s="68">
        <f>+Imp!G40</f>
        <v>2745.528585999998</v>
      </c>
      <c r="H32" s="68">
        <f>+Imp!H40</f>
        <v>4611.098394</v>
      </c>
      <c r="I32" s="68">
        <f>+Imp!I40</f>
        <v>1973.665508</v>
      </c>
      <c r="J32" s="68">
        <f>+Imp!J40</f>
        <v>3884.8953305000005</v>
      </c>
      <c r="K32" s="68">
        <f>+Imp!K40</f>
        <v>2003.18051</v>
      </c>
      <c r="L32" s="68">
        <f>+Imp!L40</f>
        <v>4401.702000000001</v>
      </c>
      <c r="M32" s="68">
        <f>SUM(B32:L32)</f>
        <v>56602.23457263</v>
      </c>
    </row>
    <row r="33" spans="1:13" ht="9" customHeight="1">
      <c r="A33" s="34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5" ht="14.25" customHeight="1">
      <c r="A34" s="33" t="s">
        <v>24</v>
      </c>
      <c r="B34" s="68">
        <f>SUM(B36:B47)</f>
        <v>15009.566088079991</v>
      </c>
      <c r="C34" s="68">
        <f aca="true" t="shared" si="2" ref="C34:L34">SUM(C36:C47)</f>
        <v>1032.707979</v>
      </c>
      <c r="D34" s="68">
        <f t="shared" si="2"/>
        <v>67679.519</v>
      </c>
      <c r="E34" s="68">
        <f t="shared" si="2"/>
        <v>16824.266502650036</v>
      </c>
      <c r="F34" s="68">
        <f t="shared" si="2"/>
        <v>13413.112961429995</v>
      </c>
      <c r="G34" s="68">
        <f t="shared" si="2"/>
        <v>6625.631037999997</v>
      </c>
      <c r="H34" s="68">
        <f t="shared" si="2"/>
        <v>136338.50559999997</v>
      </c>
      <c r="I34" s="68">
        <f t="shared" si="2"/>
        <v>2198.0401640000005</v>
      </c>
      <c r="J34" s="68">
        <f t="shared" si="2"/>
        <v>9526.922514399997</v>
      </c>
      <c r="K34" s="68">
        <f t="shared" si="2"/>
        <v>1797.5725049999999</v>
      </c>
      <c r="L34" s="68">
        <f t="shared" si="2"/>
        <v>9493.51045355997</v>
      </c>
      <c r="M34" s="68">
        <f>SUM(B34:L34)</f>
        <v>279939.35480612</v>
      </c>
      <c r="N34" s="2"/>
      <c r="O34" s="2"/>
    </row>
    <row r="35" spans="1:15" ht="6.75" customHeight="1">
      <c r="A35" s="7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2"/>
      <c r="O35" s="2"/>
    </row>
    <row r="36" spans="1:24" ht="14.25" customHeight="1">
      <c r="A36" s="34" t="s">
        <v>55</v>
      </c>
      <c r="B36" s="68">
        <v>198.80320070999997</v>
      </c>
      <c r="C36" s="68">
        <v>3.4438969999999998</v>
      </c>
      <c r="D36" s="68">
        <v>423.637</v>
      </c>
      <c r="E36" s="68">
        <v>345.2133032799984</v>
      </c>
      <c r="F36" s="68">
        <v>330.15670454</v>
      </c>
      <c r="G36" s="68">
        <v>91.40960000000004</v>
      </c>
      <c r="H36" s="68">
        <v>1570.087967</v>
      </c>
      <c r="I36" s="68">
        <v>4.659308</v>
      </c>
      <c r="J36" s="68">
        <v>259.8305944</v>
      </c>
      <c r="K36" s="68">
        <v>11.919444000000002</v>
      </c>
      <c r="L36" s="68">
        <v>505.6474787000011</v>
      </c>
      <c r="M36" s="68">
        <f>SUM(B36:L36)</f>
        <v>3744.8084976299992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6.75" customHeight="1">
      <c r="A37" s="7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>
      <c r="A38" s="34" t="s">
        <v>51</v>
      </c>
      <c r="B38" s="68">
        <v>202.2224391</v>
      </c>
      <c r="C38" s="68">
        <v>45.6967</v>
      </c>
      <c r="D38" s="68">
        <v>1262.091</v>
      </c>
      <c r="E38" s="68">
        <v>399.82726984000055</v>
      </c>
      <c r="F38" s="68">
        <v>379.32803307999995</v>
      </c>
      <c r="G38" s="68">
        <v>146.6212119999999</v>
      </c>
      <c r="H38" s="68">
        <v>4045.5419229999998</v>
      </c>
      <c r="I38" s="68">
        <v>3.8455500000000002</v>
      </c>
      <c r="J38" s="68">
        <v>255.1558982</v>
      </c>
      <c r="K38" s="68">
        <v>21.49106</v>
      </c>
      <c r="L38" s="68">
        <v>218.66480124999998</v>
      </c>
      <c r="M38" s="68">
        <f>SUM(B38:L38)</f>
        <v>6980.48588647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>
      <c r="A39" s="34" t="s">
        <v>13</v>
      </c>
      <c r="B39" s="68">
        <v>2772.28095179</v>
      </c>
      <c r="C39" s="68">
        <v>322.439314</v>
      </c>
      <c r="D39" s="68">
        <v>12191.317</v>
      </c>
      <c r="E39" s="68">
        <v>4398.487948540007</v>
      </c>
      <c r="F39" s="68">
        <v>5028.967938520001</v>
      </c>
      <c r="G39" s="68">
        <v>1506.6265420000016</v>
      </c>
      <c r="H39" s="68">
        <v>69165.245123</v>
      </c>
      <c r="I39" s="68">
        <v>181.406917</v>
      </c>
      <c r="J39" s="68">
        <v>2633.1124213</v>
      </c>
      <c r="K39" s="68">
        <v>376.756934</v>
      </c>
      <c r="L39" s="68">
        <v>3951.4455092399703</v>
      </c>
      <c r="M39" s="68">
        <f>SUM(B39:L39)</f>
        <v>102528.08659938998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6.75" customHeight="1">
      <c r="A40" s="7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>
      <c r="A41" s="34" t="s">
        <v>50</v>
      </c>
      <c r="B41" s="68">
        <v>4495.872947849999</v>
      </c>
      <c r="C41" s="68">
        <v>201.44167</v>
      </c>
      <c r="D41" s="68">
        <v>17341.073</v>
      </c>
      <c r="E41" s="68">
        <v>3564.650427700003</v>
      </c>
      <c r="F41" s="68">
        <v>2523.77666837</v>
      </c>
      <c r="G41" s="68">
        <v>816.5607060000001</v>
      </c>
      <c r="H41" s="68">
        <v>15265.306252</v>
      </c>
      <c r="I41" s="68">
        <v>223.51644300000004</v>
      </c>
      <c r="J41" s="68">
        <v>1420.8881935999998</v>
      </c>
      <c r="K41" s="68">
        <v>437.338904</v>
      </c>
      <c r="L41" s="68">
        <v>2082.3483158300005</v>
      </c>
      <c r="M41" s="68">
        <f>SUM(B41:L41)</f>
        <v>48372.77352834999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7.5" customHeight="1">
      <c r="A42" s="7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>
      <c r="A43" s="34" t="s">
        <v>14</v>
      </c>
      <c r="B43" s="68">
        <v>557.33673702</v>
      </c>
      <c r="C43" s="68">
        <v>130.973583</v>
      </c>
      <c r="D43" s="68">
        <v>3176.622</v>
      </c>
      <c r="E43" s="68">
        <v>1371.1111457100021</v>
      </c>
      <c r="F43" s="68">
        <v>502.73728089</v>
      </c>
      <c r="G43" s="68">
        <v>453.48802700000005</v>
      </c>
      <c r="H43" s="68">
        <v>7106.175943</v>
      </c>
      <c r="I43" s="68">
        <v>146.64893700000002</v>
      </c>
      <c r="J43" s="68">
        <v>646.9588448</v>
      </c>
      <c r="K43" s="68">
        <v>44.694201</v>
      </c>
      <c r="L43" s="68">
        <v>216.93192428</v>
      </c>
      <c r="M43" s="68">
        <f>SUM(B43:L43)</f>
        <v>14353.678623700001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>
      <c r="A44" s="34" t="s">
        <v>15</v>
      </c>
      <c r="B44" s="68">
        <v>3077.2822493099998</v>
      </c>
      <c r="C44" s="68">
        <v>215.580944</v>
      </c>
      <c r="D44" s="68">
        <v>11082.397</v>
      </c>
      <c r="E44" s="68">
        <v>3289.0634915300207</v>
      </c>
      <c r="F44" s="68">
        <v>2235.6340562399996</v>
      </c>
      <c r="G44" s="68">
        <v>996.675383999997</v>
      </c>
      <c r="H44" s="68">
        <v>20033.956866</v>
      </c>
      <c r="I44" s="68">
        <v>1395.5952690000001</v>
      </c>
      <c r="J44" s="68">
        <v>2240.8516946</v>
      </c>
      <c r="K44" s="68">
        <v>493.315205</v>
      </c>
      <c r="L44" s="68">
        <v>1609.75332774999</v>
      </c>
      <c r="M44" s="68">
        <f>SUM(B44:L44)</f>
        <v>46670.10548743001</v>
      </c>
      <c r="N44" s="2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>
      <c r="A45" s="34" t="s">
        <v>27</v>
      </c>
      <c r="B45" s="68">
        <v>1281.1763916000002</v>
      </c>
      <c r="C45" s="68">
        <v>56.088536000000005</v>
      </c>
      <c r="D45" s="68">
        <v>8358.599</v>
      </c>
      <c r="E45" s="68">
        <v>2377.103219260002</v>
      </c>
      <c r="F45" s="68">
        <v>898.5146589799999</v>
      </c>
      <c r="G45" s="68">
        <v>616.691991</v>
      </c>
      <c r="H45" s="68">
        <v>14584.734777000001</v>
      </c>
      <c r="I45" s="68">
        <v>123.773317</v>
      </c>
      <c r="J45" s="68">
        <v>915.4573554</v>
      </c>
      <c r="K45" s="68">
        <v>124.11898199999999</v>
      </c>
      <c r="L45" s="68">
        <v>309.8619755</v>
      </c>
      <c r="M45" s="68">
        <f>SUM(B45:L45)</f>
        <v>29646.120203740003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7.5" customHeight="1">
      <c r="A46" s="7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>
      <c r="A47" s="34" t="s">
        <v>22</v>
      </c>
      <c r="B47" s="68">
        <v>2424.591170699995</v>
      </c>
      <c r="C47" s="68">
        <v>57.04333499999996</v>
      </c>
      <c r="D47" s="68">
        <v>13843.783</v>
      </c>
      <c r="E47" s="68">
        <v>1078.8096967900024</v>
      </c>
      <c r="F47" s="68">
        <v>1513.9976208099947</v>
      </c>
      <c r="G47" s="68">
        <v>1997.5575759999986</v>
      </c>
      <c r="H47" s="68">
        <v>4567.456748999983</v>
      </c>
      <c r="I47" s="68">
        <v>118.59442299999995</v>
      </c>
      <c r="J47" s="68">
        <v>1154.667512099998</v>
      </c>
      <c r="K47" s="68">
        <v>287.93777499999993</v>
      </c>
      <c r="L47" s="68">
        <v>598.8571210100073</v>
      </c>
      <c r="M47" s="68">
        <f>SUM(B47:L47)</f>
        <v>27643.295979409977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15" ht="9" customHeight="1">
      <c r="A48" s="7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2"/>
      <c r="O48" s="2"/>
    </row>
    <row r="49" spans="1:15" ht="14.25" customHeight="1">
      <c r="A49" s="79" t="s">
        <v>23</v>
      </c>
      <c r="B49" s="68">
        <f aca="true" t="shared" si="3" ref="B49:L49">+B34+B32</f>
        <v>24799.942473959993</v>
      </c>
      <c r="C49" s="68">
        <f t="shared" si="3"/>
        <v>2462.897171</v>
      </c>
      <c r="D49" s="68">
        <f t="shared" si="3"/>
        <v>81301.246</v>
      </c>
      <c r="E49" s="68">
        <f t="shared" si="3"/>
        <v>24080.392744610035</v>
      </c>
      <c r="F49" s="68">
        <f t="shared" si="3"/>
        <v>18296.858385719996</v>
      </c>
      <c r="G49" s="68">
        <f t="shared" si="3"/>
        <v>9371.159623999994</v>
      </c>
      <c r="H49" s="68">
        <f t="shared" si="3"/>
        <v>140949.60399399998</v>
      </c>
      <c r="I49" s="68">
        <f t="shared" si="3"/>
        <v>4171.705672</v>
      </c>
      <c r="J49" s="68">
        <f t="shared" si="3"/>
        <v>13411.817844899997</v>
      </c>
      <c r="K49" s="68">
        <f t="shared" si="3"/>
        <v>3800.753015</v>
      </c>
      <c r="L49" s="68">
        <f t="shared" si="3"/>
        <v>13895.21245355997</v>
      </c>
      <c r="M49" s="68">
        <f>SUM(B49:L49)</f>
        <v>336541.58937875</v>
      </c>
      <c r="N49" s="2"/>
      <c r="O49" s="2"/>
    </row>
    <row r="50" spans="1:13" ht="9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65"/>
      <c r="B51" s="65" t="str">
        <f>+Exp!B42</f>
        <v>Crecimiento 2011/2010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ht="9" customHeight="1">
      <c r="A52" s="67"/>
      <c r="B52" s="32"/>
      <c r="C52" s="32"/>
      <c r="D52" s="66"/>
      <c r="E52" s="66"/>
      <c r="F52" s="66"/>
      <c r="G52" s="66"/>
      <c r="H52" s="66"/>
      <c r="I52" s="66"/>
      <c r="J52" s="66"/>
      <c r="K52" s="66"/>
      <c r="L52" s="66"/>
      <c r="M52" s="32"/>
    </row>
    <row r="53" spans="1:13" ht="14.25" customHeight="1">
      <c r="A53" s="33" t="s">
        <v>6</v>
      </c>
      <c r="B53" s="70">
        <f aca="true" t="shared" si="4" ref="B53:M53">+(B11/B32-1)*100</f>
        <v>32.990708180619976</v>
      </c>
      <c r="C53" s="70">
        <f t="shared" si="4"/>
        <v>32.72486232017337</v>
      </c>
      <c r="D53" s="70">
        <f t="shared" si="4"/>
        <v>24.111788468525308</v>
      </c>
      <c r="E53" s="70">
        <f t="shared" si="4"/>
        <v>30.655207935014417</v>
      </c>
      <c r="F53" s="70">
        <f t="shared" si="4"/>
        <v>41.623027299903214</v>
      </c>
      <c r="G53" s="70">
        <f t="shared" si="4"/>
        <v>15.2626299407979</v>
      </c>
      <c r="H53" s="70">
        <f t="shared" si="4"/>
        <v>9.602150445892232</v>
      </c>
      <c r="I53" s="70">
        <f t="shared" si="4"/>
        <v>27.987256744418886</v>
      </c>
      <c r="J53" s="70">
        <f t="shared" si="4"/>
        <v>40.21994090633323</v>
      </c>
      <c r="K53" s="70">
        <f t="shared" si="4"/>
        <v>30.149840415529972</v>
      </c>
      <c r="L53" s="70">
        <f t="shared" si="4"/>
        <v>4.012334319769928</v>
      </c>
      <c r="M53" s="70">
        <f t="shared" si="4"/>
        <v>26.495024407413894</v>
      </c>
    </row>
    <row r="54" spans="1:13" ht="9" customHeight="1">
      <c r="A54" s="34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4.25" customHeight="1">
      <c r="A55" s="33" t="s">
        <v>24</v>
      </c>
      <c r="B55" s="70">
        <f aca="true" t="shared" si="5" ref="B55:M55">+(B13/B34-1)*100</f>
        <v>41.3478295122647</v>
      </c>
      <c r="C55" s="70">
        <f t="shared" si="5"/>
        <v>34.75116357167218</v>
      </c>
      <c r="D55" s="70">
        <f t="shared" si="5"/>
        <v>30.66090939564745</v>
      </c>
      <c r="E55" s="70">
        <f t="shared" si="5"/>
        <v>32.32932592867124</v>
      </c>
      <c r="F55" s="70">
        <f t="shared" si="5"/>
        <v>41.37647654320744</v>
      </c>
      <c r="G55" s="70">
        <f t="shared" si="5"/>
        <v>24.85251846286114</v>
      </c>
      <c r="H55" s="70">
        <f t="shared" si="5"/>
        <v>19.469059223720908</v>
      </c>
      <c r="I55" s="70">
        <f t="shared" si="5"/>
        <v>30.74626078579703</v>
      </c>
      <c r="J55" s="70">
        <f t="shared" si="5"/>
        <v>32.755167853871605</v>
      </c>
      <c r="K55" s="70">
        <f t="shared" si="5"/>
        <v>52.41097398738865</v>
      </c>
      <c r="L55" s="70">
        <f t="shared" si="5"/>
        <v>18.485768888598408</v>
      </c>
      <c r="M55" s="70">
        <f t="shared" si="5"/>
        <v>26.073189400572417</v>
      </c>
    </row>
    <row r="56" spans="1:13" ht="6.75" customHeight="1">
      <c r="A56" s="7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4" ht="14.25" customHeight="1">
      <c r="A57" s="34" t="s">
        <v>55</v>
      </c>
      <c r="B57" s="70">
        <f aca="true" t="shared" si="6" ref="B57:M57">(B15/B36-1)*100</f>
        <v>152.11652995020836</v>
      </c>
      <c r="C57" s="70">
        <f t="shared" si="6"/>
        <v>482.21140179279445</v>
      </c>
      <c r="D57" s="70">
        <f t="shared" si="6"/>
        <v>73.36847348083381</v>
      </c>
      <c r="E57" s="70">
        <f t="shared" si="6"/>
        <v>19.600732890969553</v>
      </c>
      <c r="F57" s="70">
        <f t="shared" si="6"/>
        <v>37.9272477033187</v>
      </c>
      <c r="G57" s="70">
        <f t="shared" si="6"/>
        <v>67.61597687770202</v>
      </c>
      <c r="H57" s="70">
        <f t="shared" si="6"/>
        <v>21.930347740828203</v>
      </c>
      <c r="I57" s="70">
        <f t="shared" si="6"/>
        <v>49.67763453285335</v>
      </c>
      <c r="J57" s="70">
        <f t="shared" si="6"/>
        <v>1.4978570206434227</v>
      </c>
      <c r="K57" s="70">
        <f t="shared" si="6"/>
        <v>73.9196475943005</v>
      </c>
      <c r="L57" s="70">
        <f t="shared" si="6"/>
        <v>67.36411849332875</v>
      </c>
      <c r="M57" s="70">
        <f t="shared" si="6"/>
        <v>42.311766582531305</v>
      </c>
      <c r="N57" s="15"/>
    </row>
    <row r="58" spans="1:13" ht="6.75" customHeight="1">
      <c r="A58" s="78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4" ht="14.25" customHeight="1">
      <c r="A59" s="34" t="s">
        <v>51</v>
      </c>
      <c r="B59" s="70">
        <f aca="true" t="shared" si="7" ref="B59:M59">+(B17/B38-1)*100</f>
        <v>86.66636411863948</v>
      </c>
      <c r="C59" s="70">
        <f t="shared" si="7"/>
        <v>-70.63869382252986</v>
      </c>
      <c r="D59" s="70">
        <f t="shared" si="7"/>
        <v>18.98983512282395</v>
      </c>
      <c r="E59" s="70">
        <f t="shared" si="7"/>
        <v>-0.4215038260582671</v>
      </c>
      <c r="F59" s="70">
        <f t="shared" si="7"/>
        <v>12.24572603897256</v>
      </c>
      <c r="G59" s="70">
        <f t="shared" si="7"/>
        <v>-2.4800899886161853</v>
      </c>
      <c r="H59" s="70">
        <f t="shared" si="7"/>
        <v>2.320824892858253</v>
      </c>
      <c r="I59" s="70">
        <f t="shared" si="7"/>
        <v>-3.820779862438406</v>
      </c>
      <c r="J59" s="70">
        <f t="shared" si="7"/>
        <v>2.900313358305895</v>
      </c>
      <c r="K59" s="70">
        <f t="shared" si="7"/>
        <v>-27.361065484903957</v>
      </c>
      <c r="L59" s="70">
        <f t="shared" si="7"/>
        <v>11.10731081141485</v>
      </c>
      <c r="M59" s="70">
        <f t="shared" si="7"/>
        <v>7.783542140570954</v>
      </c>
      <c r="N59" s="15"/>
    </row>
    <row r="60" spans="1:14" ht="14.25" customHeight="1">
      <c r="A60" s="34" t="s">
        <v>13</v>
      </c>
      <c r="B60" s="70">
        <f aca="true" t="shared" si="8" ref="B60:M60">+(B18/B39-1)*100</f>
        <v>30.13907245586025</v>
      </c>
      <c r="C60" s="70">
        <f t="shared" si="8"/>
        <v>28.805534240778098</v>
      </c>
      <c r="D60" s="70">
        <f t="shared" si="8"/>
        <v>30.13657179121829</v>
      </c>
      <c r="E60" s="70">
        <f t="shared" si="8"/>
        <v>51.51929859855986</v>
      </c>
      <c r="F60" s="70">
        <f t="shared" si="8"/>
        <v>41.70345038026253</v>
      </c>
      <c r="G60" s="70">
        <f t="shared" si="8"/>
        <v>7.091723464407029</v>
      </c>
      <c r="H60" s="70">
        <f t="shared" si="8"/>
        <v>23.12437212296008</v>
      </c>
      <c r="I60" s="70">
        <f t="shared" si="8"/>
        <v>68.32031327669827</v>
      </c>
      <c r="J60" s="70">
        <f t="shared" si="8"/>
        <v>39.48372451893687</v>
      </c>
      <c r="K60" s="70">
        <f t="shared" si="8"/>
        <v>19.757052699659127</v>
      </c>
      <c r="L60" s="70">
        <f t="shared" si="8"/>
        <v>15.084953990790817</v>
      </c>
      <c r="M60" s="70">
        <f t="shared" si="8"/>
        <v>26.237455700797273</v>
      </c>
      <c r="N60" s="15"/>
    </row>
    <row r="61" spans="1:13" ht="6.75" customHeight="1">
      <c r="A61" s="78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4" ht="14.25" customHeight="1">
      <c r="A62" s="34" t="s">
        <v>50</v>
      </c>
      <c r="B62" s="70">
        <f aca="true" t="shared" si="9" ref="B62:M62">+(B20/B41-1)*100</f>
        <v>22.132542810531387</v>
      </c>
      <c r="C62" s="70">
        <f t="shared" si="9"/>
        <v>25.07612749636159</v>
      </c>
      <c r="D62" s="70">
        <f t="shared" si="9"/>
        <v>23.257142161848932</v>
      </c>
      <c r="E62" s="70">
        <f t="shared" si="9"/>
        <v>36.159945907000804</v>
      </c>
      <c r="F62" s="70">
        <f t="shared" si="9"/>
        <v>36.99847302467833</v>
      </c>
      <c r="G62" s="70">
        <f t="shared" si="9"/>
        <v>31.118529600173982</v>
      </c>
      <c r="H62" s="70">
        <f t="shared" si="9"/>
        <v>16.02632547040761</v>
      </c>
      <c r="I62" s="70">
        <f t="shared" si="9"/>
        <v>48.029630195931475</v>
      </c>
      <c r="J62" s="70">
        <f t="shared" si="9"/>
        <v>42.87540911691903</v>
      </c>
      <c r="K62" s="70">
        <f t="shared" si="9"/>
        <v>45.79730299959777</v>
      </c>
      <c r="L62" s="70">
        <f t="shared" si="9"/>
        <v>22.96420321829762</v>
      </c>
      <c r="M62" s="70">
        <f t="shared" si="9"/>
        <v>23.560684364212747</v>
      </c>
      <c r="N62" s="15"/>
    </row>
    <row r="63" spans="1:13" ht="7.5" customHeight="1">
      <c r="A63" s="7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4" ht="14.25" customHeight="1">
      <c r="A64" s="34" t="s">
        <v>14</v>
      </c>
      <c r="B64" s="70">
        <f aca="true" t="shared" si="10" ref="B64:M64">+(B22/B43-1)*100</f>
        <v>16.205016667824456</v>
      </c>
      <c r="C64" s="70">
        <f t="shared" si="10"/>
        <v>4.531264140494673</v>
      </c>
      <c r="D64" s="70">
        <f t="shared" si="10"/>
        <v>24.525360587441636</v>
      </c>
      <c r="E64" s="70">
        <f t="shared" si="10"/>
        <v>-12.720522518229782</v>
      </c>
      <c r="F64" s="70">
        <f t="shared" si="10"/>
        <v>40.48277399474001</v>
      </c>
      <c r="G64" s="70">
        <f t="shared" si="10"/>
        <v>-2.805127862835477</v>
      </c>
      <c r="H64" s="70">
        <f t="shared" si="10"/>
        <v>7.180103252335135</v>
      </c>
      <c r="I64" s="70">
        <f t="shared" si="10"/>
        <v>24.540704308003257</v>
      </c>
      <c r="J64" s="70">
        <f t="shared" si="10"/>
        <v>-8.219937253727439</v>
      </c>
      <c r="K64" s="70">
        <f t="shared" si="10"/>
        <v>4.452535128662438</v>
      </c>
      <c r="L64" s="70">
        <f t="shared" si="10"/>
        <v>-66.51006116728662</v>
      </c>
      <c r="M64" s="70">
        <f t="shared" si="10"/>
        <v>8.656081756062918</v>
      </c>
      <c r="N64" s="15"/>
    </row>
    <row r="65" spans="1:14" ht="14.25" customHeight="1">
      <c r="A65" s="34" t="s">
        <v>15</v>
      </c>
      <c r="B65" s="70">
        <f aca="true" t="shared" si="11" ref="B65:M65">+(B23/B44-1)*100</f>
        <v>45.55121062243492</v>
      </c>
      <c r="C65" s="70">
        <f t="shared" si="11"/>
        <v>82.30838853734681</v>
      </c>
      <c r="D65" s="70">
        <f t="shared" si="11"/>
        <v>37.17319457153536</v>
      </c>
      <c r="E65" s="70">
        <f t="shared" si="11"/>
        <v>46.10149784504864</v>
      </c>
      <c r="F65" s="70">
        <f t="shared" si="11"/>
        <v>56.71729512980184</v>
      </c>
      <c r="G65" s="70">
        <f t="shared" si="11"/>
        <v>35.225384978506</v>
      </c>
      <c r="H65" s="70">
        <f t="shared" si="11"/>
        <v>6.214262880404053</v>
      </c>
      <c r="I65" s="70">
        <f t="shared" si="11"/>
        <v>20.437523280254098</v>
      </c>
      <c r="J65" s="70">
        <f t="shared" si="11"/>
        <v>30.853147545019155</v>
      </c>
      <c r="K65" s="70">
        <f t="shared" si="11"/>
        <v>23.45840221973292</v>
      </c>
      <c r="L65" s="70">
        <f t="shared" si="11"/>
        <v>20.46212840574835</v>
      </c>
      <c r="M65" s="70">
        <f t="shared" si="11"/>
        <v>24.643007834721153</v>
      </c>
      <c r="N65" s="15"/>
    </row>
    <row r="66" spans="1:14" ht="14.25" customHeight="1">
      <c r="A66" s="34" t="s">
        <v>27</v>
      </c>
      <c r="B66" s="70">
        <f aca="true" t="shared" si="12" ref="B66:M66">+(B24/B45-1)*100</f>
        <v>45.1935914419171</v>
      </c>
      <c r="C66" s="70">
        <f t="shared" si="12"/>
        <v>53.24257883999681</v>
      </c>
      <c r="D66" s="70">
        <f t="shared" si="12"/>
        <v>25.13708337964293</v>
      </c>
      <c r="E66" s="70">
        <f t="shared" si="12"/>
        <v>-16.43881434991481</v>
      </c>
      <c r="F66" s="70">
        <f t="shared" si="12"/>
        <v>35.04870429799076</v>
      </c>
      <c r="G66" s="70">
        <f t="shared" si="12"/>
        <v>36.689269733032816</v>
      </c>
      <c r="H66" s="70">
        <f t="shared" si="12"/>
        <v>4.1751796402927255</v>
      </c>
      <c r="I66" s="70">
        <f t="shared" si="12"/>
        <v>58.381354520861706</v>
      </c>
      <c r="J66" s="70">
        <f t="shared" si="12"/>
        <v>51.284586598232295</v>
      </c>
      <c r="K66" s="70">
        <f t="shared" si="12"/>
        <v>65.77790494607827</v>
      </c>
      <c r="L66" s="70">
        <f t="shared" si="12"/>
        <v>24.91595597537262</v>
      </c>
      <c r="M66" s="70">
        <f t="shared" si="12"/>
        <v>14.065673358917085</v>
      </c>
      <c r="N66" s="15"/>
    </row>
    <row r="67" spans="1:13" ht="7.5" customHeight="1">
      <c r="A67" s="78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4" ht="14.25" customHeight="1">
      <c r="A68" s="34" t="s">
        <v>22</v>
      </c>
      <c r="B68" s="70">
        <f aca="true" t="shared" si="13" ref="B68:M68">+(B26/B47-1)*100</f>
        <v>75.34475210897516</v>
      </c>
      <c r="C68" s="70">
        <f t="shared" si="13"/>
        <v>31.41058810814601</v>
      </c>
      <c r="D68" s="70">
        <f t="shared" si="13"/>
        <v>39.68366883531764</v>
      </c>
      <c r="E68" s="70">
        <f t="shared" si="13"/>
        <v>80.36817347117051</v>
      </c>
      <c r="F68" s="70">
        <f t="shared" si="13"/>
        <v>37.03835594536755</v>
      </c>
      <c r="G68" s="70">
        <f t="shared" si="13"/>
        <v>33.18532321493426</v>
      </c>
      <c r="H68" s="70">
        <f t="shared" si="13"/>
        <v>116.05977414368809</v>
      </c>
      <c r="I68" s="70">
        <f t="shared" si="13"/>
        <v>41.217143069199324</v>
      </c>
      <c r="J68" s="70">
        <f t="shared" si="13"/>
        <v>30.547545185410474</v>
      </c>
      <c r="K68" s="70">
        <f t="shared" si="13"/>
        <v>161.5322564050515</v>
      </c>
      <c r="L68" s="70">
        <f t="shared" si="13"/>
        <v>8.925987076824992</v>
      </c>
      <c r="M68" s="70">
        <f t="shared" si="13"/>
        <v>56.61505188978584</v>
      </c>
      <c r="N68" s="15"/>
    </row>
    <row r="69" spans="1:13" ht="7.5" customHeight="1">
      <c r="A69" s="7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4.25" customHeight="1">
      <c r="A70" s="79" t="s">
        <v>23</v>
      </c>
      <c r="B70" s="70">
        <f aca="true" t="shared" si="14" ref="B70:M70">+(B28/B49-1)*100</f>
        <v>38.048653982919056</v>
      </c>
      <c r="C70" s="70">
        <f t="shared" si="14"/>
        <v>33.57450293648496</v>
      </c>
      <c r="D70" s="70">
        <f t="shared" si="14"/>
        <v>29.563628090029525</v>
      </c>
      <c r="E70" s="70">
        <f t="shared" si="14"/>
        <v>31.82486524006267</v>
      </c>
      <c r="F70" s="70">
        <f t="shared" si="14"/>
        <v>41.44228517026705</v>
      </c>
      <c r="G70" s="70">
        <f t="shared" si="14"/>
        <v>22.042907472301643</v>
      </c>
      <c r="H70" s="70">
        <f t="shared" si="14"/>
        <v>19.146268056310987</v>
      </c>
      <c r="I70" s="70">
        <f t="shared" si="14"/>
        <v>29.440955104849987</v>
      </c>
      <c r="J70" s="70">
        <f t="shared" si="14"/>
        <v>34.91742969712934</v>
      </c>
      <c r="K70" s="70">
        <f t="shared" si="14"/>
        <v>40.67828082746387</v>
      </c>
      <c r="L70" s="70">
        <f t="shared" si="14"/>
        <v>13.900898660712159</v>
      </c>
      <c r="M70" s="70">
        <f t="shared" si="14"/>
        <v>26.14413695879918</v>
      </c>
    </row>
    <row r="71" spans="1:13" ht="9" customHeight="1" thickBot="1">
      <c r="A71" s="6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ht="2.2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s="12" customFormat="1" ht="12">
      <c r="A73" s="58" t="s">
        <v>42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s="12" customFormat="1" ht="12.75">
      <c r="A74" s="32" t="str">
        <f>+Imp!A60</f>
        <v> Nota: importaciones a valores CIF excepto Brasil, México y Paraguay a valores FOB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" sqref="O3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33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3" t="str">
        <f>+Exp!A2</f>
        <v>ARGENTINA, BOLIVIA, BRASIL, CHILE, COLOMBIA, ECUADOR, MÉXICO, PARAGUAY, PERÚ Y URUGUAY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4" t="str">
        <f>+Exp!A4</f>
        <v>Enero-junio 2010-2011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4" t="s">
        <v>39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8.2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 thickBot="1">
      <c r="A7" s="62" t="s">
        <v>0</v>
      </c>
      <c r="B7" s="37" t="s">
        <v>30</v>
      </c>
      <c r="C7" s="37" t="s">
        <v>31</v>
      </c>
      <c r="D7" s="37" t="s">
        <v>32</v>
      </c>
      <c r="E7" s="63" t="s">
        <v>33</v>
      </c>
      <c r="F7" s="37" t="s">
        <v>40</v>
      </c>
      <c r="G7" s="37" t="s">
        <v>34</v>
      </c>
      <c r="H7" s="37" t="s">
        <v>35</v>
      </c>
      <c r="I7" s="37" t="s">
        <v>41</v>
      </c>
      <c r="J7" s="37" t="s">
        <v>37</v>
      </c>
      <c r="K7" s="37" t="s">
        <v>38</v>
      </c>
      <c r="L7" s="37" t="s">
        <v>18</v>
      </c>
    </row>
    <row r="8" spans="1:12" ht="9" customHeight="1">
      <c r="A8" s="6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>
      <c r="A9" s="65"/>
      <c r="B9" s="65" t="str">
        <f>+Exp!B10</f>
        <v>Enero-junio 2011</v>
      </c>
      <c r="C9" s="65"/>
      <c r="D9" s="66"/>
      <c r="E9" s="66"/>
      <c r="F9" s="66"/>
      <c r="G9" s="66"/>
      <c r="H9" s="66"/>
      <c r="I9" s="66"/>
      <c r="J9" s="66"/>
      <c r="K9" s="66"/>
      <c r="L9" s="66"/>
    </row>
    <row r="10" spans="1:12" ht="9" customHeight="1">
      <c r="A10" s="6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24" ht="12.75">
      <c r="A11" s="33" t="s">
        <v>6</v>
      </c>
      <c r="B11" s="60">
        <f>+ExpRM!B11-ImpRM!B11</f>
        <v>2822.067924249999</v>
      </c>
      <c r="C11" s="60">
        <f>+ExpRM!C11-ImpRM!C11</f>
        <v>362.80104600000004</v>
      </c>
      <c r="D11" s="60">
        <f>+ExpRM!D11-ImpRM!D11</f>
        <v>6121.121000000003</v>
      </c>
      <c r="E11" s="60">
        <f>+ExpRM!E11-ImpRM!E11</f>
        <v>-3291.0808629099847</v>
      </c>
      <c r="F11" s="60">
        <f>+ExpRM!F11-ImpRM!F11</f>
        <v>-2267.365139630001</v>
      </c>
      <c r="G11" s="60">
        <f>+ExpRM!G11-ImpRM!G11</f>
        <v>-410.67906799999946</v>
      </c>
      <c r="H11" s="60">
        <f>+ExpRM!H11-ImpRM!H11</f>
        <v>3913.315687000001</v>
      </c>
      <c r="I11" s="60">
        <f>+ExpRM!I11-ImpRM!I11</f>
        <v>-816.7598439999992</v>
      </c>
      <c r="J11" s="60">
        <f>+ExpRM!J11-ImpRM!J11</f>
        <v>-2030.5470283999994</v>
      </c>
      <c r="K11" s="60">
        <f>+ExpRM!K11-ImpRM!K11</f>
        <v>-1164.5741909999995</v>
      </c>
      <c r="L11" s="60"/>
      <c r="M11" s="11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>
      <c r="A12" s="34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14" ht="12.75">
      <c r="A13" s="33" t="s">
        <v>24</v>
      </c>
      <c r="B13" s="60">
        <f>+ExpRM!B13-ImpRM!B13</f>
        <v>2964.0453206099955</v>
      </c>
      <c r="C13" s="60">
        <f>+ExpRM!C13-ImpRM!C13</f>
        <v>350.1765339999997</v>
      </c>
      <c r="D13" s="60">
        <f>+ExpRM!D13-ImpRM!D13</f>
        <v>6845.547999999995</v>
      </c>
      <c r="E13" s="60">
        <f>+ExpRM!E13-ImpRM!E13</f>
        <v>12312.053260349992</v>
      </c>
      <c r="F13" s="60">
        <f>+ExpRM!F13-ImpRM!F13</f>
        <v>3188.205449510002</v>
      </c>
      <c r="G13" s="60">
        <f>+ExpRM!G13-ImpRM!G13</f>
        <v>-260.60115900000164</v>
      </c>
      <c r="H13" s="60">
        <f>+ExpRM!H13-ImpRM!H13</f>
        <v>-572.9485660000355</v>
      </c>
      <c r="I13" s="60">
        <f>+ExpRM!I13-ImpRM!I13</f>
        <v>-1865.765600000001</v>
      </c>
      <c r="J13" s="60">
        <f>+ExpRM!J13-ImpRM!J13</f>
        <v>5147.5035298</v>
      </c>
      <c r="K13" s="60">
        <f>+ExpRM!K13-ImpRM!K13</f>
        <v>-321.3148090000004</v>
      </c>
      <c r="L13" s="60">
        <f>SUM(B13:K13)</f>
        <v>27786.901960269945</v>
      </c>
      <c r="M13" s="11"/>
      <c r="N13" s="14"/>
    </row>
    <row r="14" spans="1:12" ht="6.75" customHeight="1">
      <c r="A14" s="7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6" ht="12.75">
      <c r="A15" s="34" t="s">
        <v>55</v>
      </c>
      <c r="B15" s="60">
        <f>ExpRM!B15-ImpRM!B15</f>
        <v>-138.3584376799999</v>
      </c>
      <c r="C15" s="60">
        <f>ExpRM!C15-ImpRM!C15</f>
        <v>3.515527000000006</v>
      </c>
      <c r="D15" s="60">
        <f>ExpRM!D15-ImpRM!D15</f>
        <v>2937.657</v>
      </c>
      <c r="E15" s="60">
        <f>ExpRM!E15-ImpRM!E15</f>
        <v>-37.71061227999428</v>
      </c>
      <c r="F15" s="60">
        <f>ExpRM!F15-ImpRM!F15</f>
        <v>3741.0229475100004</v>
      </c>
      <c r="G15" s="60">
        <f>ExpRM!G15-ImpRM!G15</f>
        <v>1026.4892209999998</v>
      </c>
      <c r="H15" s="60">
        <f>ExpRM!H15-ImpRM!H15</f>
        <v>1995.9962709999995</v>
      </c>
      <c r="I15" s="60">
        <f>ExpRM!I15-ImpRM!I15</f>
        <v>40.058009999999996</v>
      </c>
      <c r="J15" s="60">
        <f>ExpRM!J15-ImpRM!J15</f>
        <v>115.36203230000001</v>
      </c>
      <c r="K15" s="60">
        <f>ExpRM!K15-ImpRM!K15</f>
        <v>3.0905449999999988</v>
      </c>
      <c r="L15" s="60">
        <f>SUM(B15:K15)</f>
        <v>9687.122503850005</v>
      </c>
      <c r="M15" s="26"/>
      <c r="N15" s="14"/>
      <c r="P15" s="11"/>
    </row>
    <row r="16" spans="1:13" ht="6.75" customHeight="1">
      <c r="A16" s="78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26"/>
    </row>
    <row r="17" spans="1:16" ht="12.75">
      <c r="A17" s="34" t="s">
        <v>51</v>
      </c>
      <c r="B17" s="60">
        <f>+ExpRM!B17-ImpRM!B17</f>
        <v>671.9540600299999</v>
      </c>
      <c r="C17" s="60">
        <f>+ExpRM!C17-ImpRM!C17</f>
        <v>99.100615</v>
      </c>
      <c r="D17" s="60">
        <f>+ExpRM!D17-ImpRM!D17</f>
        <v>-85.00700000000006</v>
      </c>
      <c r="E17" s="60">
        <f>+ExpRM!E17-ImpRM!E17</f>
        <v>405.27827674999975</v>
      </c>
      <c r="F17" s="60">
        <f>+ExpRM!F17-ImpRM!F17</f>
        <v>-161.27550622999996</v>
      </c>
      <c r="G17" s="60">
        <f>+ExpRM!G17-ImpRM!G17</f>
        <v>-99.1648740000002</v>
      </c>
      <c r="H17" s="60">
        <f>+ExpRM!H17-ImpRM!H17</f>
        <v>1117.794672</v>
      </c>
      <c r="I17" s="60">
        <f>+ExpRM!I17-ImpRM!I17</f>
        <v>-2.722308</v>
      </c>
      <c r="J17" s="60">
        <f>+ExpRM!J17-ImpRM!J17</f>
        <v>1678.3051528</v>
      </c>
      <c r="K17" s="60">
        <f>+ExpRM!K17-ImpRM!K17</f>
        <v>6.525936000000003</v>
      </c>
      <c r="L17" s="60">
        <f>SUM(B17:K17)</f>
        <v>3630.7890243499996</v>
      </c>
      <c r="M17" s="26"/>
      <c r="N17" s="14"/>
      <c r="O17" s="11"/>
      <c r="P17" s="11"/>
    </row>
    <row r="18" spans="1:16" ht="12.75">
      <c r="A18" s="34" t="s">
        <v>13</v>
      </c>
      <c r="B18" s="60">
        <f>+ExpRM!B18-ImpRM!B18</f>
        <v>-1804.23858047</v>
      </c>
      <c r="C18" s="60">
        <f>+ExpRM!C18-ImpRM!C18</f>
        <v>29.43949299999997</v>
      </c>
      <c r="D18" s="60">
        <f>+ExpRM!D18-ImpRM!D18</f>
        <v>-4112.383</v>
      </c>
      <c r="E18" s="60">
        <f>+ExpRM!E18-ImpRM!E18</f>
        <v>-1823.9703417400033</v>
      </c>
      <c r="F18" s="60">
        <f>+ExpRM!F18-ImpRM!F18</f>
        <v>3346.6917385899987</v>
      </c>
      <c r="G18" s="60">
        <f>+ExpRM!G18-ImpRM!G18</f>
        <v>2864.8634079999997</v>
      </c>
      <c r="H18" s="60">
        <f>+ExpRM!H18-ImpRM!H18</f>
        <v>50455.22384899999</v>
      </c>
      <c r="I18" s="60">
        <f>+ExpRM!I18-ImpRM!I18</f>
        <v>-265.308501</v>
      </c>
      <c r="J18" s="60">
        <f>+ExpRM!J18-ImpRM!J18</f>
        <v>-1034.4237695000002</v>
      </c>
      <c r="K18" s="60">
        <f>+ExpRM!K18-ImpRM!K18</f>
        <v>-340.59299999999996</v>
      </c>
      <c r="L18" s="60">
        <f>SUM(B18:K18)</f>
        <v>47315.30129587999</v>
      </c>
      <c r="M18" s="26"/>
      <c r="N18" s="14"/>
      <c r="O18" s="17"/>
      <c r="P18" s="11"/>
    </row>
    <row r="19" spans="1:14" ht="6.75" customHeight="1">
      <c r="A19" s="7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26"/>
      <c r="N19" s="14"/>
    </row>
    <row r="20" spans="1:16" ht="12.75">
      <c r="A20" s="34" t="s">
        <v>60</v>
      </c>
      <c r="B20" s="60">
        <f>+ExpRM!B20-ImpRM!B20</f>
        <v>1419.2367948700003</v>
      </c>
      <c r="C20" s="60">
        <f>+ExpRM!C20-ImpRM!C20</f>
        <v>59.653793000000064</v>
      </c>
      <c r="D20" s="60">
        <f>+ExpRM!D20-ImpRM!D20</f>
        <v>4171.272000000001</v>
      </c>
      <c r="E20" s="60">
        <f>+ExpRM!E20-ImpRM!E20</f>
        <v>3155.616332810002</v>
      </c>
      <c r="F20" s="60">
        <f>+ExpRM!F20-ImpRM!F20</f>
        <v>273.6785814</v>
      </c>
      <c r="G20" s="60">
        <f>+ExpRM!G20-ImpRM!G20</f>
        <v>315.35275700000034</v>
      </c>
      <c r="H20" s="60">
        <f>+ExpRM!H20-ImpRM!H20</f>
        <v>-8474.998726000002</v>
      </c>
      <c r="I20" s="60">
        <f>+ExpRM!I20-ImpRM!I20</f>
        <v>-38.45180700000003</v>
      </c>
      <c r="J20" s="60">
        <f>+ExpRM!J20-ImpRM!J20</f>
        <v>1760.0000664999995</v>
      </c>
      <c r="K20" s="60">
        <f>+ExpRM!K20-ImpRM!K20</f>
        <v>-33.083392</v>
      </c>
      <c r="L20" s="60">
        <f>SUM(B20:K20)</f>
        <v>2608.2764005800022</v>
      </c>
      <c r="M20" s="26"/>
      <c r="N20" s="14"/>
      <c r="P20" s="11"/>
    </row>
    <row r="21" spans="1:13" ht="7.5" customHeight="1">
      <c r="A21" s="78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26"/>
    </row>
    <row r="22" spans="1:16" ht="12.75">
      <c r="A22" s="34" t="s">
        <v>14</v>
      </c>
      <c r="B22" s="60">
        <f>+ExpRM!B22-ImpRM!B22</f>
        <v>-247.86641808000007</v>
      </c>
      <c r="C22" s="60">
        <f>+ExpRM!C22-ImpRM!C22</f>
        <v>98.409898</v>
      </c>
      <c r="D22" s="60">
        <f>+ExpRM!D22-ImpRM!D22</f>
        <v>133.89800000000014</v>
      </c>
      <c r="E22" s="60">
        <f>+ExpRM!E22-ImpRM!E22</f>
        <v>3390.4757788299985</v>
      </c>
      <c r="F22" s="60">
        <f>+ExpRM!F22-ImpRM!F22</f>
        <v>-362.80672744</v>
      </c>
      <c r="G22" s="60">
        <f>+ExpRM!G22-ImpRM!G22</f>
        <v>-306.42658700000015</v>
      </c>
      <c r="H22" s="60">
        <f>+ExpRM!H22-ImpRM!H22</f>
        <v>-6502.544706000001</v>
      </c>
      <c r="I22" s="60">
        <f>+ExpRM!I22-ImpRM!I22</f>
        <v>-159.326807</v>
      </c>
      <c r="J22" s="60">
        <f>+ExpRM!J22-ImpRM!J22</f>
        <v>567.0897611999999</v>
      </c>
      <c r="K22" s="60">
        <f>+ExpRM!K22-ImpRM!K22</f>
        <v>-42.161426999999996</v>
      </c>
      <c r="L22" s="60">
        <f>SUM(B22:K22)</f>
        <v>-3431.2592344900027</v>
      </c>
      <c r="M22" s="26"/>
      <c r="N22" s="14"/>
      <c r="P22" s="11"/>
    </row>
    <row r="23" spans="1:13" ht="7.5" customHeight="1">
      <c r="A23" s="78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6"/>
    </row>
    <row r="24" spans="1:16" ht="12.75">
      <c r="A24" s="34" t="s">
        <v>15</v>
      </c>
      <c r="B24" s="60">
        <f>+ExpRM!B23-ImpRM!B23</f>
        <v>-2091.7063313500003</v>
      </c>
      <c r="C24" s="60">
        <f>+ExpRM!C23-ImpRM!C23</f>
        <v>-221.50911500000004</v>
      </c>
      <c r="D24" s="60">
        <f>+ExpRM!D23-ImpRM!D23</f>
        <v>5791.099</v>
      </c>
      <c r="E24" s="60">
        <f>+ExpRM!E23-ImpRM!E23</f>
        <v>3211.2001152899866</v>
      </c>
      <c r="F24" s="60">
        <f>+ExpRM!F23-ImpRM!F23</f>
        <v>-2284.2482316800006</v>
      </c>
      <c r="G24" s="60">
        <f>+ExpRM!G23-ImpRM!G23</f>
        <v>-1238.7611249999989</v>
      </c>
      <c r="H24" s="60">
        <f>+ExpRM!H23-ImpRM!H23</f>
        <v>-18499.717203999997</v>
      </c>
      <c r="I24" s="60">
        <f>+ExpRM!I23-ImpRM!I23</f>
        <v>-1656.264792</v>
      </c>
      <c r="J24" s="60">
        <f>+ExpRM!J23-ImpRM!J23</f>
        <v>442.47245490000023</v>
      </c>
      <c r="K24" s="60">
        <f>+ExpRM!K23-ImpRM!K23</f>
        <v>-290.49268400000005</v>
      </c>
      <c r="L24" s="60">
        <f>SUM(B24:K24)</f>
        <v>-16837.927912840012</v>
      </c>
      <c r="M24" s="26"/>
      <c r="N24" s="14"/>
      <c r="P24" s="11"/>
    </row>
    <row r="25" spans="1:13" ht="7.5" customHeight="1">
      <c r="A25" s="7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26"/>
    </row>
    <row r="26" spans="1:16" ht="12.75">
      <c r="A26" s="34" t="s">
        <v>27</v>
      </c>
      <c r="B26" s="60">
        <f>+ExpRM!B24-ImpRM!B24</f>
        <v>727.1001300400001</v>
      </c>
      <c r="C26" s="60">
        <f>+ExpRM!C24-ImpRM!C24</f>
        <v>157.41926600000005</v>
      </c>
      <c r="D26" s="60">
        <f>+ExpRM!D24-ImpRM!D24</f>
        <v>-3573.2270000000008</v>
      </c>
      <c r="E26" s="60">
        <f>+ExpRM!E24-ImpRM!E24</f>
        <v>1973.1708283899966</v>
      </c>
      <c r="F26" s="60">
        <f>+ExpRM!F24-ImpRM!F24</f>
        <v>-859.5788840100001</v>
      </c>
      <c r="G26" s="60">
        <f>+ExpRM!G24-ImpRM!G24</f>
        <v>-790.8787790000005</v>
      </c>
      <c r="H26" s="60">
        <f>+ExpRM!H24-ImpRM!H24</f>
        <v>-13633.868584999998</v>
      </c>
      <c r="I26" s="60">
        <f>+ExpRM!I24-ImpRM!I24</f>
        <v>-163.096871</v>
      </c>
      <c r="J26" s="60">
        <f>+ExpRM!J24-ImpRM!J24</f>
        <v>-71.10639700000002</v>
      </c>
      <c r="K26" s="60">
        <f>+ExpRM!K24-ImpRM!K24</f>
        <v>-137.74469299999998</v>
      </c>
      <c r="L26" s="60">
        <f>SUM(B26:K26)</f>
        <v>-16371.810984580003</v>
      </c>
      <c r="M26" s="26"/>
      <c r="N26" s="14"/>
      <c r="P26" s="11"/>
    </row>
    <row r="27" spans="1:13" ht="7.5" customHeight="1">
      <c r="A27" s="78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26"/>
    </row>
    <row r="28" spans="1:16" ht="12.75">
      <c r="A28" s="34" t="s">
        <v>22</v>
      </c>
      <c r="B28" s="60">
        <f>+ExpRM!B26-ImpRM!B26</f>
        <v>4427.924103249994</v>
      </c>
      <c r="C28" s="60">
        <f>+ExpRM!C26-ImpRM!C26</f>
        <v>124.14705699999955</v>
      </c>
      <c r="D28" s="60">
        <f>+ExpRM!D26-ImpRM!D26</f>
        <v>1582.2389999999978</v>
      </c>
      <c r="E28" s="60">
        <f>+ExpRM!E26-ImpRM!E26</f>
        <v>2037.9928823000043</v>
      </c>
      <c r="F28" s="60">
        <f>+ExpRM!F26-ImpRM!F26</f>
        <v>-505.27846863000104</v>
      </c>
      <c r="G28" s="60">
        <f>+ExpRM!G26-ImpRM!G26</f>
        <v>-2032.0751800000037</v>
      </c>
      <c r="H28" s="60">
        <f>+ExpRM!H26-ImpRM!H26</f>
        <v>-7030.834136999994</v>
      </c>
      <c r="I28" s="60">
        <f>+ExpRM!I26-ImpRM!I26</f>
        <v>379.3474759999989</v>
      </c>
      <c r="J28" s="60">
        <f>+ExpRM!J26-ImpRM!J26</f>
        <v>1689.804228600001</v>
      </c>
      <c r="K28" s="60">
        <f>+ExpRM!K26-ImpRM!K26</f>
        <v>513.1439059999999</v>
      </c>
      <c r="L28" s="60">
        <f>SUM(B28:K28)</f>
        <v>1186.4108675199964</v>
      </c>
      <c r="M28" s="26"/>
      <c r="N28" s="14"/>
      <c r="P28" s="11"/>
    </row>
    <row r="29" spans="1:12" ht="9" customHeight="1">
      <c r="A29" s="7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2.75">
      <c r="A30" s="79" t="s">
        <v>23</v>
      </c>
      <c r="B30" s="60">
        <f>+ExpRM!B28-ImpRM!B28</f>
        <v>5786.113244859989</v>
      </c>
      <c r="C30" s="60">
        <f>+ExpRM!C28-ImpRM!C28</f>
        <v>712.9775799999998</v>
      </c>
      <c r="D30" s="60">
        <f>+ExpRM!D28-ImpRM!D28</f>
        <v>12966.669000000009</v>
      </c>
      <c r="E30" s="60">
        <f>+ExpRM!E28-ImpRM!E28</f>
        <v>9020.972397440008</v>
      </c>
      <c r="F30" s="60">
        <f>+ExpRM!F28-ImpRM!F28</f>
        <v>920.8403098800009</v>
      </c>
      <c r="G30" s="60">
        <f>+ExpRM!G28-ImpRM!G28</f>
        <v>-671.2802270000029</v>
      </c>
      <c r="H30" s="60">
        <f>+ExpRM!H28-ImpRM!H28</f>
        <v>3340.3671209999593</v>
      </c>
      <c r="I30" s="60">
        <f>+ExpRM!I28-ImpRM!I28</f>
        <v>-2682.525444</v>
      </c>
      <c r="J30" s="60">
        <f>+ExpRM!J28-ImpRM!J28</f>
        <v>3116.9565014</v>
      </c>
      <c r="K30" s="60">
        <f>+ExpRM!K28-ImpRM!K28</f>
        <v>-1485.8890000000001</v>
      </c>
      <c r="L30" s="60">
        <f>SUM(B30:K30)</f>
        <v>31025.201483579964</v>
      </c>
    </row>
    <row r="31" spans="1:12" ht="9" customHeight="1">
      <c r="A31" s="3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5">
      <c r="A32" s="65"/>
      <c r="B32" s="82" t="str">
        <f>+Exp!B26</f>
        <v>Enero-junio 2010</v>
      </c>
      <c r="C32" s="82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9" customHeight="1">
      <c r="A33" s="67"/>
      <c r="B33" s="60"/>
      <c r="C33" s="60"/>
      <c r="D33" s="80"/>
      <c r="E33" s="80"/>
      <c r="F33" s="80"/>
      <c r="G33" s="80"/>
      <c r="H33" s="80"/>
      <c r="I33" s="80"/>
      <c r="J33" s="80"/>
      <c r="K33" s="80"/>
      <c r="L33" s="60"/>
    </row>
    <row r="34" spans="1:13" ht="12.75">
      <c r="A34" s="33" t="s">
        <v>6</v>
      </c>
      <c r="B34" s="60">
        <f>+ExpRM!B32-ImpRM!B32</f>
        <v>3326.916913269999</v>
      </c>
      <c r="C34" s="60">
        <f>+ExpRM!C32-ImpRM!C32</f>
        <v>480.72490500000004</v>
      </c>
      <c r="D34" s="60">
        <f>+ExpRM!D32-ImpRM!D32</f>
        <v>4481.352999999999</v>
      </c>
      <c r="E34" s="60">
        <f>+ExpRM!E32-ImpRM!E32</f>
        <v>-2284.185248849999</v>
      </c>
      <c r="F34" s="60">
        <f>+ExpRM!F32-ImpRM!F32</f>
        <v>-1333.8045845400006</v>
      </c>
      <c r="G34" s="60">
        <f>+ExpRM!G32-ImpRM!G32</f>
        <v>-842.8391639999982</v>
      </c>
      <c r="H34" s="60">
        <f>+ExpRM!H32-ImpRM!H32</f>
        <v>2269.666038999999</v>
      </c>
      <c r="I34" s="60">
        <f>+ExpRM!I32-ImpRM!I32</f>
        <v>-350.3692839999999</v>
      </c>
      <c r="J34" s="60">
        <f>+ExpRM!J32-ImpRM!J32</f>
        <v>-1581.3583942</v>
      </c>
      <c r="K34" s="60">
        <f>+ExpRM!K32-ImpRM!K32</f>
        <v>-741.0833259999997</v>
      </c>
      <c r="L34" s="60"/>
      <c r="M34" s="11"/>
    </row>
    <row r="35" spans="1:12" ht="12.75">
      <c r="A35" s="7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33" t="s">
        <v>24</v>
      </c>
      <c r="B36" s="60">
        <f>+ExpRM!B34-ImpRM!B34</f>
        <v>3991.3323028400155</v>
      </c>
      <c r="C36" s="60">
        <f>+ExpRM!C34-ImpRM!C34</f>
        <v>285.68446900000026</v>
      </c>
      <c r="D36" s="60">
        <f>+ExpRM!D34-ImpRM!D34</f>
        <v>3404.827999999994</v>
      </c>
      <c r="E36" s="60">
        <f>+ExpRM!E34-ImpRM!E34</f>
        <v>10075.105446989961</v>
      </c>
      <c r="F36" s="60">
        <f>+ExpRM!F34-ImpRM!F34</f>
        <v>2286.3528261300125</v>
      </c>
      <c r="G36" s="60">
        <f>+ExpRM!G34-ImpRM!G34</f>
        <v>13.896601000001283</v>
      </c>
      <c r="H36" s="60">
        <f>+ExpRM!H34-ImpRM!H34</f>
        <v>-1981.223828999995</v>
      </c>
      <c r="I36" s="60">
        <f>+ExpRM!I34-ImpRM!I34</f>
        <v>-1443.5031250000006</v>
      </c>
      <c r="J36" s="60">
        <f>+ExpRM!J34-ImpRM!J34</f>
        <v>4112.123583000002</v>
      </c>
      <c r="K36" s="60">
        <f>+ExpRM!K34-ImpRM!K34</f>
        <v>187.366311</v>
      </c>
      <c r="L36" s="60">
        <f>SUM(B36:K36)</f>
        <v>20931.962585959995</v>
      </c>
    </row>
    <row r="37" spans="1:12" ht="6.75" customHeight="1">
      <c r="A37" s="7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2.75">
      <c r="A38" s="34" t="s">
        <v>55</v>
      </c>
      <c r="B38" s="60">
        <f>+ExpRM!B36-ImpRM!B36</f>
        <v>99.54795073</v>
      </c>
      <c r="C38" s="60">
        <f>+ExpRM!C36-ImpRM!C36</f>
        <v>21.786437000000003</v>
      </c>
      <c r="D38" s="60">
        <f>+ExpRM!D36-ImpRM!D36</f>
        <v>2840.102</v>
      </c>
      <c r="E38" s="60">
        <f>+ExpRM!E36-ImpRM!E36</f>
        <v>-55.92833886000153</v>
      </c>
      <c r="F38" s="60">
        <f>+ExpRM!F36-ImpRM!F36</f>
        <v>1147.6129182300003</v>
      </c>
      <c r="G38" s="60">
        <f>+ExpRM!G36-ImpRM!G36</f>
        <v>1390.941076</v>
      </c>
      <c r="H38" s="60">
        <f>+ExpRM!H36-ImpRM!H36</f>
        <v>1627.866454</v>
      </c>
      <c r="I38" s="60">
        <f>+ExpRM!I36-ImpRM!I36</f>
        <v>42.057202</v>
      </c>
      <c r="J38" s="60">
        <f>+ExpRM!J36-ImpRM!J36</f>
        <v>20.951034400000026</v>
      </c>
      <c r="K38" s="60">
        <f>+ExpRM!K36-ImpRM!K36</f>
        <v>10.841221999999995</v>
      </c>
      <c r="L38" s="60">
        <f>SUM(B38:K38)</f>
        <v>7145.777955499999</v>
      </c>
    </row>
    <row r="39" spans="1:12" ht="6.75" customHeight="1">
      <c r="A39" s="7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34" t="s">
        <v>51</v>
      </c>
      <c r="B40" s="60">
        <f>+ExpRM!B38-ImpRM!B38</f>
        <v>78.57478226000003</v>
      </c>
      <c r="C40" s="60">
        <f>+ExpRM!C38-ImpRM!C38</f>
        <v>-5.477950999999997</v>
      </c>
      <c r="D40" s="60">
        <f>+ExpRM!D38-ImpRM!D38</f>
        <v>-289.70399999999995</v>
      </c>
      <c r="E40" s="60">
        <f>+ExpRM!E38-ImpRM!E38</f>
        <v>430.3434956899996</v>
      </c>
      <c r="F40" s="60">
        <f>+ExpRM!F38-ImpRM!F38</f>
        <v>-116.70901111999996</v>
      </c>
      <c r="G40" s="60">
        <f>+ExpRM!G38-ImpRM!G38</f>
        <v>-123.1342119999999</v>
      </c>
      <c r="H40" s="60">
        <f>+ExpRM!H38-ImpRM!H38</f>
        <v>1219.3815720000002</v>
      </c>
      <c r="I40" s="60">
        <f>+ExpRM!I38-ImpRM!I38</f>
        <v>-2.222014</v>
      </c>
      <c r="J40" s="60">
        <f>+ExpRM!J38-ImpRM!J38</f>
        <v>1347.2230703999999</v>
      </c>
      <c r="K40" s="60">
        <f>+ExpRM!K38-ImpRM!K38</f>
        <v>8.773854</v>
      </c>
      <c r="L40" s="60">
        <f>SUM(B40:K40)</f>
        <v>2547.04958623</v>
      </c>
    </row>
    <row r="41" spans="1:14" ht="12.75">
      <c r="A41" s="34" t="s">
        <v>13</v>
      </c>
      <c r="B41" s="60">
        <f>+ExpRM!B39-ImpRM!B39</f>
        <v>-1186.5115851599999</v>
      </c>
      <c r="C41" s="60">
        <f>+ExpRM!C39-ImpRM!C39</f>
        <v>-36.29263199999997</v>
      </c>
      <c r="D41" s="60">
        <f>+ExpRM!D39-ImpRM!D39</f>
        <v>-3175.517</v>
      </c>
      <c r="E41" s="60">
        <f>+ExpRM!E39-ImpRM!E39</f>
        <v>-922.3063770300073</v>
      </c>
      <c r="F41" s="60">
        <f>+ExpRM!F39-ImpRM!F39</f>
        <v>3055.2638781299984</v>
      </c>
      <c r="G41" s="60">
        <f>+ExpRM!G39-ImpRM!G39</f>
        <v>1373.2871839999987</v>
      </c>
      <c r="H41" s="60">
        <f>+ExpRM!H39-ImpRM!H39</f>
        <v>44247.45801300001</v>
      </c>
      <c r="I41" s="60">
        <f>+ExpRM!I39-ImpRM!I39</f>
        <v>-157.032468</v>
      </c>
      <c r="J41" s="60">
        <f>+ExpRM!J39-ImpRM!J39</f>
        <v>145.5333617000001</v>
      </c>
      <c r="K41" s="60">
        <f>+ExpRM!K39-ImpRM!K39</f>
        <v>-284.156934</v>
      </c>
      <c r="L41" s="60">
        <f>SUM(B41:K41)</f>
        <v>43059.72544064</v>
      </c>
      <c r="N41" s="14"/>
    </row>
    <row r="42" spans="1:12" ht="6.75" customHeight="1">
      <c r="A42" s="7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4" ht="12.75">
      <c r="A43" s="34" t="s">
        <v>60</v>
      </c>
      <c r="B43" s="60">
        <f>+ExpRM!B41-ImpRM!B41</f>
        <v>468.4736192500013</v>
      </c>
      <c r="C43" s="60">
        <f>+ExpRM!C41-ImpRM!C41</f>
        <v>104.72973800000005</v>
      </c>
      <c r="D43" s="60">
        <f>+ExpRM!D41-ImpRM!D41</f>
        <v>1939.601999999999</v>
      </c>
      <c r="E43" s="60">
        <f>+ExpRM!E41-ImpRM!E41</f>
        <v>1979.4796853699972</v>
      </c>
      <c r="F43" s="60">
        <f>+ExpRM!F41-ImpRM!F41</f>
        <v>-89.27192663000005</v>
      </c>
      <c r="G43" s="60">
        <f>+ExpRM!G41-ImpRM!G41</f>
        <v>389.2162109999998</v>
      </c>
      <c r="H43" s="60">
        <f>+ExpRM!H41-ImpRM!H41</f>
        <v>-8673.181674</v>
      </c>
      <c r="I43" s="60">
        <f>+ExpRM!I41-ImpRM!I41</f>
        <v>71.073062</v>
      </c>
      <c r="J43" s="60">
        <f>+ExpRM!J41-ImpRM!J41</f>
        <v>1291.1736145999998</v>
      </c>
      <c r="K43" s="60">
        <f>+ExpRM!K41-ImpRM!K41</f>
        <v>61.93786299999999</v>
      </c>
      <c r="L43" s="60">
        <f>SUM(B43:K43)</f>
        <v>-2456.767807410002</v>
      </c>
      <c r="N43" s="14"/>
    </row>
    <row r="44" spans="1:12" ht="7.5" customHeight="1">
      <c r="A44" s="7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s="34" t="s">
        <v>14</v>
      </c>
      <c r="B45" s="60">
        <f>+ExpRM!B43-ImpRM!B43</f>
        <v>-152.65995981999998</v>
      </c>
      <c r="C45" s="60">
        <f>+ExpRM!C43-ImpRM!C43</f>
        <v>91.06966500000001</v>
      </c>
      <c r="D45" s="60">
        <f>+ExpRM!D43-ImpRM!D43</f>
        <v>-322.4949999999999</v>
      </c>
      <c r="E45" s="60">
        <f>+ExpRM!E43-ImpRM!E43</f>
        <v>1796.2454161499975</v>
      </c>
      <c r="F45" s="60">
        <f>+ExpRM!F43-ImpRM!F43</f>
        <v>-252.18067555000002</v>
      </c>
      <c r="G45" s="60">
        <f>+ExpRM!G43-ImpRM!G43</f>
        <v>-279.7395</v>
      </c>
      <c r="H45" s="60">
        <f>+ExpRM!H43-ImpRM!H43</f>
        <v>-6179.0821510000005</v>
      </c>
      <c r="I45" s="60">
        <f>+ExpRM!I43-ImpRM!I43</f>
        <v>-135.953808</v>
      </c>
      <c r="J45" s="60">
        <f>+ExpRM!J43-ImpRM!J43</f>
        <v>200.1986405</v>
      </c>
      <c r="K45" s="60">
        <f>+ExpRM!K43-ImpRM!K43</f>
        <v>-41.233617</v>
      </c>
      <c r="L45" s="60">
        <f>SUM(B45:K45)</f>
        <v>-5275.830989720003</v>
      </c>
    </row>
    <row r="46" spans="1:12" ht="7.5" customHeight="1">
      <c r="A46" s="7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2.75">
      <c r="A47" s="34" t="s">
        <v>15</v>
      </c>
      <c r="B47" s="60">
        <f>+ExpRM!B44-ImpRM!B44</f>
        <v>-36.849527780000244</v>
      </c>
      <c r="C47" s="60">
        <f>+ExpRM!C44-ImpRM!C44</f>
        <v>-105.94657699999999</v>
      </c>
      <c r="D47" s="60">
        <f>+ExpRM!D44-ImpRM!D44</f>
        <v>3330.191999999999</v>
      </c>
      <c r="E47" s="60">
        <f>+ExpRM!E44-ImpRM!E44</f>
        <v>4364.44016259998</v>
      </c>
      <c r="F47" s="60">
        <f>+ExpRM!F44-ImpRM!F44</f>
        <v>-1218.9254100899998</v>
      </c>
      <c r="G47" s="60">
        <f>+ExpRM!G44-ImpRM!G44</f>
        <v>-838.1943839999971</v>
      </c>
      <c r="H47" s="60">
        <f>+ExpRM!H44-ImpRM!H44</f>
        <v>-18120.195006</v>
      </c>
      <c r="I47" s="60">
        <f>+ExpRM!I44-ImpRM!I44</f>
        <v>-1377.5269210000001</v>
      </c>
      <c r="J47" s="60">
        <f>+ExpRM!J44-ImpRM!J44</f>
        <v>296.3989128000003</v>
      </c>
      <c r="K47" s="60">
        <f>+ExpRM!K44-ImpRM!K44</f>
        <v>-257.97650799999997</v>
      </c>
      <c r="L47" s="60">
        <f>SUM(B47:K47)</f>
        <v>-13964.583258470018</v>
      </c>
    </row>
    <row r="48" spans="1:12" ht="7.5" customHeight="1">
      <c r="A48" s="7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2.75">
      <c r="A49" s="34" t="s">
        <v>27</v>
      </c>
      <c r="B49" s="60">
        <f>+ExpRM!B45-ImpRM!B45</f>
        <v>444.7264071499999</v>
      </c>
      <c r="C49" s="60">
        <f>+ExpRM!C45-ImpRM!C45</f>
        <v>160.01055900000003</v>
      </c>
      <c r="D49" s="60">
        <f>+ExpRM!D45-ImpRM!D45</f>
        <v>-3830.076</v>
      </c>
      <c r="E49" s="60">
        <f>+ExpRM!E45-ImpRM!E45</f>
        <v>782.0592532999981</v>
      </c>
      <c r="F49" s="60">
        <f>+ExpRM!F45-ImpRM!F45</f>
        <v>-282.6068410299998</v>
      </c>
      <c r="G49" s="60">
        <f>+ExpRM!G45-ImpRM!G45</f>
        <v>-418.91199100000006</v>
      </c>
      <c r="H49" s="60">
        <f>+ExpRM!H45-ImpRM!H45</f>
        <v>-13524.82428</v>
      </c>
      <c r="I49" s="60">
        <f>+ExpRM!I45-ImpRM!I45</f>
        <v>-104.666132</v>
      </c>
      <c r="J49" s="60">
        <f>+ExpRM!J45-ImpRM!J45</f>
        <v>-358.1973874</v>
      </c>
      <c r="K49" s="60">
        <f>+ExpRM!K45-ImpRM!K45</f>
        <v>-69.37394299999998</v>
      </c>
      <c r="L49" s="60">
        <f>SUM(B49:K49)</f>
        <v>-17201.86035498</v>
      </c>
    </row>
    <row r="50" spans="1:12" ht="7.5" customHeight="1">
      <c r="A50" s="78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12.75">
      <c r="A51" s="34" t="s">
        <v>22</v>
      </c>
      <c r="B51" s="60">
        <f>+ExpRM!B47-ImpRM!B47</f>
        <v>4276.030616210013</v>
      </c>
      <c r="C51" s="60">
        <f>+ExpRM!C47-ImpRM!C47</f>
        <v>55.80522999999999</v>
      </c>
      <c r="D51" s="60">
        <f>+ExpRM!D47-ImpRM!D47</f>
        <v>2912.724000000002</v>
      </c>
      <c r="E51" s="60">
        <f>+ExpRM!E47-ImpRM!E47</f>
        <v>1700.7721497699954</v>
      </c>
      <c r="F51" s="60">
        <f>+ExpRM!F47-ImpRM!F47</f>
        <v>43.16989419001334</v>
      </c>
      <c r="G51" s="60">
        <f>+ExpRM!G47-ImpRM!G47</f>
        <v>-1479.567783</v>
      </c>
      <c r="H51" s="60">
        <f>+ExpRM!H47-ImpRM!H47</f>
        <v>-2578.6467570000286</v>
      </c>
      <c r="I51" s="60">
        <f>+ExpRM!I47-ImpRM!I47</f>
        <v>220.76795399999992</v>
      </c>
      <c r="J51" s="60">
        <f>+ExpRM!J47-ImpRM!J47</f>
        <v>1168.842336000001</v>
      </c>
      <c r="K51" s="60">
        <f>+ExpRM!K47-ImpRM!K47</f>
        <v>758.5543739999998</v>
      </c>
      <c r="L51" s="60">
        <f>SUM(B51:K51)</f>
        <v>7078.452014169996</v>
      </c>
    </row>
    <row r="52" spans="1:12" ht="9" customHeight="1">
      <c r="A52" s="78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79" t="s">
        <v>23</v>
      </c>
      <c r="B53" s="60">
        <f>+ExpRM!B49-ImpRM!B49</f>
        <v>7318.249216110013</v>
      </c>
      <c r="C53" s="60">
        <f>+ExpRM!C49-ImpRM!C49</f>
        <v>766.4093740000003</v>
      </c>
      <c r="D53" s="60">
        <f>+ExpRM!D49-ImpRM!D49</f>
        <v>7886.180999999997</v>
      </c>
      <c r="E53" s="60">
        <f>+ExpRM!E49-ImpRM!E49</f>
        <v>7790.92019813996</v>
      </c>
      <c r="F53" s="60">
        <f>+ExpRM!F49-ImpRM!F49</f>
        <v>952.5482415900115</v>
      </c>
      <c r="G53" s="60">
        <f>+ExpRM!G49-ImpRM!G49</f>
        <v>-828.9425629999969</v>
      </c>
      <c r="H53" s="60">
        <f>+ExpRM!H49-ImpRM!H49</f>
        <v>288.44221000000834</v>
      </c>
      <c r="I53" s="60">
        <f>+ExpRM!I49-ImpRM!I49</f>
        <v>-1793.872409</v>
      </c>
      <c r="J53" s="60">
        <f>+ExpRM!J49-ImpRM!J49</f>
        <v>2530.7651888000037</v>
      </c>
      <c r="K53" s="60">
        <f>+ExpRM!K49-ImpRM!K49</f>
        <v>-553.7170149999997</v>
      </c>
      <c r="L53" s="60">
        <f>SUM(B53:K53)</f>
        <v>24356.983441639997</v>
      </c>
    </row>
    <row r="54" spans="1:12" ht="9" customHeight="1" thickBot="1">
      <c r="A54" s="6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2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s="12" customFormat="1" ht="12">
      <c r="A56" s="58" t="s">
        <v>42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s="12" customFormat="1" ht="12">
      <c r="A57" s="58" t="str">
        <f>+Imp!A60</f>
        <v> Nota: importaciones a valores CIF excepto Brasil, México y Paraguay a valores FOB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2:12" s="12" customFormat="1" ht="1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fcorrea</cp:lastModifiedBy>
  <cp:lastPrinted>2011-09-05T13:44:00Z</cp:lastPrinted>
  <dcterms:created xsi:type="dcterms:W3CDTF">2004-06-14T13:52:53Z</dcterms:created>
  <dcterms:modified xsi:type="dcterms:W3CDTF">2011-09-07T16:05:45Z</dcterms:modified>
  <cp:category/>
  <cp:version/>
  <cp:contentType/>
  <cp:contentStatus/>
</cp:coreProperties>
</file>