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1970" windowHeight="3270" tabRatio="823" activeTab="0"/>
  </bookViews>
  <sheets>
    <sheet name="Exp" sheetId="1" r:id="rId1"/>
    <sheet name="Imp" sheetId="2" r:id="rId2"/>
    <sheet name="Part" sheetId="3" r:id="rId3"/>
    <sheet name="ExpRM" sheetId="4" r:id="rId4"/>
    <sheet name="ImpRM" sheetId="5" r:id="rId5"/>
    <sheet name="SC RM" sheetId="6" r:id="rId6"/>
  </sheets>
  <definedNames>
    <definedName name="_xlnm.Print_Area" localSheetId="0">'Exp'!$A$1:$L$59</definedName>
    <definedName name="_xlnm.Print_Area" localSheetId="3">'ExpRM'!$A$1:$L$74</definedName>
    <definedName name="_xlnm.Print_Area" localSheetId="4">'ImpRM'!$A$1:$M$75</definedName>
    <definedName name="_xlnm.Print_Area" localSheetId="2">'Part'!$A$1:$N$59</definedName>
    <definedName name="_xlnm.Print_Area" localSheetId="5">'SC RM'!$A$1:$L$58</definedName>
  </definedNames>
  <calcPr fullCalcOnLoad="1"/>
</workbook>
</file>

<file path=xl/sharedStrings.xml><?xml version="1.0" encoding="utf-8"?>
<sst xmlns="http://schemas.openxmlformats.org/spreadsheetml/2006/main" count="355" uniqueCount="69">
  <si>
    <t>CUADRO 2</t>
  </si>
  <si>
    <t>PAÍS</t>
  </si>
  <si>
    <t>CUADRO 1</t>
  </si>
  <si>
    <t>Argentina</t>
  </si>
  <si>
    <t>Bolivia</t>
  </si>
  <si>
    <t>Brasil</t>
  </si>
  <si>
    <t>Chile</t>
  </si>
  <si>
    <t>Colombia</t>
  </si>
  <si>
    <t>ALADI</t>
  </si>
  <si>
    <t>Cuba</t>
  </si>
  <si>
    <t>México</t>
  </si>
  <si>
    <t>Paraguay</t>
  </si>
  <si>
    <t>Perú</t>
  </si>
  <si>
    <t>Uruguay</t>
  </si>
  <si>
    <t>Venezuela</t>
  </si>
  <si>
    <t>CUADRO 3</t>
  </si>
  <si>
    <t>CUADRO 4</t>
  </si>
  <si>
    <t>Estados Unidos</t>
  </si>
  <si>
    <t>Japón</t>
  </si>
  <si>
    <t>China</t>
  </si>
  <si>
    <t>Ecuador</t>
  </si>
  <si>
    <t>EXPORTACIONES POR PAÍS COPARTÍCIPE DE LA ALADI</t>
  </si>
  <si>
    <t>Total</t>
  </si>
  <si>
    <t>IMPORTACIONES POR PAÍS COPARTÍCIPE DE LA ALADI</t>
  </si>
  <si>
    <t>EXPORTACIONES POR ÁREA GEOECONÓMICA</t>
  </si>
  <si>
    <t>IMPORTACIONES POR ÁREA GEOECONÓMICA</t>
  </si>
  <si>
    <t>Otras Áreas</t>
  </si>
  <si>
    <t>Total Global</t>
  </si>
  <si>
    <t>R. del Mundo</t>
  </si>
  <si>
    <t>País exportador (informante):</t>
  </si>
  <si>
    <t>País importador (informante):</t>
  </si>
  <si>
    <t>CUADRO 5</t>
  </si>
  <si>
    <t>E.R.I.</t>
  </si>
  <si>
    <t>CUADRO 6</t>
  </si>
  <si>
    <t>SALDO COMERCIAL POR ÁREA GEOECONÓMICA</t>
  </si>
  <si>
    <t xml:space="preserve"> ALADI</t>
  </si>
  <si>
    <t>Ar.</t>
  </si>
  <si>
    <t>Bo.</t>
  </si>
  <si>
    <t>Br.</t>
  </si>
  <si>
    <t>Ch.</t>
  </si>
  <si>
    <t>Ec.</t>
  </si>
  <si>
    <t>Mé.</t>
  </si>
  <si>
    <t>En millones de dólares y porcentajes</t>
  </si>
  <si>
    <t>Pe.</t>
  </si>
  <si>
    <t>Ur.</t>
  </si>
  <si>
    <t>En millones de dólares</t>
  </si>
  <si>
    <t>Co.</t>
  </si>
  <si>
    <t>Pa.</t>
  </si>
  <si>
    <t xml:space="preserve"> Fuente: elaboración propia en base a información oficial de los países miembros</t>
  </si>
  <si>
    <t>*</t>
  </si>
  <si>
    <t>PARTICIPACIÓN EN EL COMERCIO INTRARREGIONAL</t>
  </si>
  <si>
    <t>País</t>
  </si>
  <si>
    <t>País exportador:</t>
  </si>
  <si>
    <t>Importador</t>
  </si>
  <si>
    <t>sd</t>
  </si>
  <si>
    <t xml:space="preserve"> Fuente: elaborado en base a información oficial de los países miembros</t>
  </si>
  <si>
    <t>U. Europea</t>
  </si>
  <si>
    <t>Canadá</t>
  </si>
  <si>
    <t xml:space="preserve"> Nota: importaciones a valores CIF excepto Brasil, México y Paraguay a valores FOB</t>
  </si>
  <si>
    <t>Cu.</t>
  </si>
  <si>
    <t>Ve.</t>
  </si>
  <si>
    <t>CA y Caribe</t>
  </si>
  <si>
    <t>ARGENTINA, BOLIVIA, BRASIL, CHILE, COLOMBIA, ECUADOR, MÉXICO, PARAGUAY, PERÚ Y URUGUAY</t>
  </si>
  <si>
    <t>Contribución al crecimiento</t>
  </si>
  <si>
    <t>Se destacan en negrita las participaciones y contribuciones mayores al 2%, y en sombreado las contribuciones negativas.</t>
  </si>
  <si>
    <t>Enero-marzo 2010-2011</t>
  </si>
  <si>
    <t>En porcentajes</t>
  </si>
  <si>
    <t xml:space="preserve">U. Europea </t>
  </si>
  <si>
    <t>2011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</si>
</sst>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_ &quot;$U&quot;\ * #,##0_ ;_ &quot;$U&quot;\ * \-#,##0_ ;_ &quot;$U&quot;\ * &quot;-&quot;_ ;_ @_ "/>
    <numFmt numFmtId="173" formatCode="_ * #,##0_ ;_ * \-#,##0_ ;_ * &quot;-&quot;_ ;_ @_ "/>
    <numFmt numFmtId="174" formatCode="_ &quot;$U&quot;\ * #,##0.00_ ;_ &quot;$U&quot;\ * \-#,##0.00_ ;_ &quot;$U&quot;\ * &quot;-&quot;??_ ;_ @_ "/>
    <numFmt numFmtId="175" formatCode="_ * #,##0.00_ ;_ * \-#,##0.00_ ;_ * &quot;-&quot;??_ ;_ @_ "/>
    <numFmt numFmtId="176" formatCode="0.0"/>
    <numFmt numFmtId="177" formatCode="#\ ###\ ##0_);\-#\ ###\ ##0_)"/>
    <numFmt numFmtId="178" formatCode="#,##0.0__"/>
    <numFmt numFmtId="179" formatCode="0.000"/>
    <numFmt numFmtId="180" formatCode="0.0____"/>
    <numFmt numFmtId="181" formatCode="#,##0__"/>
    <numFmt numFmtId="182" formatCode="0.0__"/>
    <numFmt numFmtId="183" formatCode="0.0%"/>
    <numFmt numFmtId="184" formatCode="#,##0.000__"/>
    <numFmt numFmtId="185" formatCode="__@"/>
    <numFmt numFmtId="186" formatCode="__General"/>
    <numFmt numFmtId="187" formatCode="#,##0.0"/>
    <numFmt numFmtId="188" formatCode="_ * #,##0_ ;_ * \-#,##0_ ;_ * &quot;-&quot;??_ ;_ @_ "/>
    <numFmt numFmtId="189" formatCode="#,##0.00__"/>
    <numFmt numFmtId="190" formatCode="0.0000"/>
    <numFmt numFmtId="191" formatCode="@__"/>
    <numFmt numFmtId="192" formatCode="@____"/>
    <numFmt numFmtId="193" formatCode="#.\ ###\ ##0_);\-#.\ ###\ ##0_)"/>
    <numFmt numFmtId="194" formatCode="#,##0.000"/>
    <numFmt numFmtId="195" formatCode="0.0______"/>
    <numFmt numFmtId="196" formatCode="0.0________"/>
    <numFmt numFmtId="197" formatCode="#,##0____"/>
    <numFmt numFmtId="198" formatCode="General_)"/>
    <numFmt numFmtId="199" formatCode="0.000000"/>
    <numFmt numFmtId="200" formatCode="0.00000"/>
    <numFmt numFmtId="201" formatCode="_-* #,##0.00_-;\-* #,##0.00_-;_-* &quot;-&quot;??_-;_-@_-"/>
    <numFmt numFmtId="202" formatCode="_-* #,##0_-;\-* #,##0_-;_-* &quot;-&quot;??_-;_-@_-"/>
    <numFmt numFmtId="203" formatCode="_-* #,##0\ _€_-;\-* #,##0\ _€_-;_-* &quot;-&quot;??\ _€_-;_-@_-"/>
    <numFmt numFmtId="204" formatCode="_ * #,##0.0_ ;_ * \-#,##0.0_ ;_ * &quot;-&quot;??_ ;_ @_ "/>
    <numFmt numFmtId="205" formatCode="0.00000000"/>
    <numFmt numFmtId="206" formatCode="0.000000000"/>
    <numFmt numFmtId="207" formatCode="0.0000000"/>
  </numFmts>
  <fonts count="4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0" borderId="0" xfId="33" applyFont="1" applyAlignment="1">
      <alignment/>
    </xf>
    <xf numFmtId="177" fontId="0" fillId="0" borderId="0" xfId="33" applyNumberFormat="1" applyFont="1" applyAlignment="1">
      <alignment/>
    </xf>
    <xf numFmtId="0" fontId="7" fillId="0" borderId="0" xfId="33" applyFont="1" applyAlignment="1">
      <alignment/>
    </xf>
    <xf numFmtId="176" fontId="0" fillId="0" borderId="0" xfId="33" applyNumberFormat="1" applyFont="1" applyAlignment="1">
      <alignment/>
    </xf>
    <xf numFmtId="0" fontId="0" fillId="0" borderId="0" xfId="33" applyFont="1" applyAlignment="1">
      <alignment/>
    </xf>
    <xf numFmtId="0" fontId="0" fillId="0" borderId="0" xfId="33" applyFont="1" applyAlignment="1">
      <alignment/>
    </xf>
    <xf numFmtId="0" fontId="7" fillId="0" borderId="0" xfId="33" applyFont="1" applyAlignment="1">
      <alignment/>
    </xf>
    <xf numFmtId="177" fontId="7" fillId="0" borderId="0" xfId="33" applyNumberFormat="1" applyFont="1" applyAlignment="1">
      <alignment/>
    </xf>
    <xf numFmtId="177" fontId="7" fillId="0" borderId="0" xfId="33" applyNumberFormat="1" applyFont="1" applyAlignment="1">
      <alignment/>
    </xf>
    <xf numFmtId="2" fontId="0" fillId="0" borderId="0" xfId="33" applyNumberFormat="1" applyFont="1" applyAlignment="1">
      <alignment/>
    </xf>
    <xf numFmtId="3" fontId="0" fillId="0" borderId="0" xfId="33" applyNumberFormat="1" applyFont="1" applyAlignment="1">
      <alignment/>
    </xf>
    <xf numFmtId="0" fontId="9" fillId="0" borderId="0" xfId="33" applyFont="1" applyAlignment="1">
      <alignment/>
    </xf>
    <xf numFmtId="181" fontId="0" fillId="0" borderId="0" xfId="33" applyNumberFormat="1" applyFont="1" applyAlignment="1">
      <alignment/>
    </xf>
    <xf numFmtId="176" fontId="9" fillId="0" borderId="0" xfId="33" applyNumberFormat="1" applyFont="1" applyBorder="1" applyAlignment="1">
      <alignment/>
    </xf>
    <xf numFmtId="179" fontId="0" fillId="0" borderId="0" xfId="33" applyNumberFormat="1" applyFont="1" applyAlignment="1">
      <alignment/>
    </xf>
    <xf numFmtId="181" fontId="0" fillId="0" borderId="0" xfId="33" applyNumberFormat="1" applyFont="1" applyAlignment="1">
      <alignment/>
    </xf>
    <xf numFmtId="181" fontId="0" fillId="0" borderId="0" xfId="33" applyNumberFormat="1" applyFont="1" applyAlignment="1" applyProtection="1">
      <alignment/>
      <protection/>
    </xf>
    <xf numFmtId="187" fontId="0" fillId="0" borderId="0" xfId="33" applyNumberFormat="1" applyFont="1" applyAlignment="1">
      <alignment/>
    </xf>
    <xf numFmtId="0" fontId="0" fillId="0" borderId="0" xfId="33" applyFont="1" applyAlignment="1">
      <alignment vertical="center"/>
    </xf>
    <xf numFmtId="0" fontId="0" fillId="0" borderId="0" xfId="33" applyFont="1" applyFill="1" applyBorder="1" applyAlignment="1">
      <alignment/>
    </xf>
    <xf numFmtId="181" fontId="0" fillId="0" borderId="0" xfId="33" applyNumberFormat="1" applyFont="1" applyAlignment="1">
      <alignment/>
    </xf>
    <xf numFmtId="178" fontId="8" fillId="0" borderId="0" xfId="33" applyNumberFormat="1" applyFont="1" applyAlignment="1" applyProtection="1">
      <alignment/>
      <protection/>
    </xf>
    <xf numFmtId="190" fontId="0" fillId="0" borderId="0" xfId="33" applyNumberFormat="1" applyFont="1" applyAlignment="1">
      <alignment/>
    </xf>
    <xf numFmtId="193" fontId="0" fillId="0" borderId="0" xfId="33" applyNumberFormat="1" applyFont="1" applyAlignment="1">
      <alignment/>
    </xf>
    <xf numFmtId="176" fontId="0" fillId="0" borderId="0" xfId="33" applyNumberFormat="1" applyFont="1" applyAlignment="1">
      <alignment/>
    </xf>
    <xf numFmtId="181" fontId="7" fillId="0" borderId="0" xfId="33" applyNumberFormat="1" applyFont="1" applyAlignment="1">
      <alignment/>
    </xf>
    <xf numFmtId="181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197" fontId="2" fillId="0" borderId="0" xfId="0" applyNumberFormat="1" applyFont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181" fontId="7" fillId="0" borderId="0" xfId="33" applyNumberFormat="1" applyFont="1" applyAlignment="1">
      <alignment/>
    </xf>
    <xf numFmtId="0" fontId="1" fillId="33" borderId="0" xfId="33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4" fillId="33" borderId="0" xfId="33" applyFont="1" applyFill="1" applyAlignment="1" applyProtection="1">
      <alignment horizontal="left"/>
      <protection/>
    </xf>
    <xf numFmtId="0" fontId="0" fillId="33" borderId="0" xfId="33" applyFont="1" applyFill="1" applyAlignment="1" applyProtection="1">
      <alignment horizontal="left"/>
      <protection/>
    </xf>
    <xf numFmtId="0" fontId="0" fillId="33" borderId="10" xfId="33" applyFont="1" applyFill="1" applyBorder="1" applyAlignment="1">
      <alignment/>
    </xf>
    <xf numFmtId="0" fontId="3" fillId="34" borderId="0" xfId="33" applyFont="1" applyFill="1" applyAlignment="1">
      <alignment horizontal="left" vertical="center"/>
    </xf>
    <xf numFmtId="0" fontId="3" fillId="34" borderId="10" xfId="33" applyFont="1" applyFill="1" applyBorder="1" applyAlignment="1" applyProtection="1">
      <alignment horizontal="centerContinuous" vertical="center"/>
      <protection/>
    </xf>
    <xf numFmtId="0" fontId="3" fillId="34" borderId="10" xfId="33" applyFont="1" applyFill="1" applyBorder="1" applyAlignment="1">
      <alignment horizontal="left" vertical="center"/>
    </xf>
    <xf numFmtId="0" fontId="3" fillId="34" borderId="11" xfId="33" applyFont="1" applyFill="1" applyBorder="1" applyAlignment="1" applyProtection="1">
      <alignment horizontal="centerContinuous" vertical="center"/>
      <protection/>
    </xf>
    <xf numFmtId="0" fontId="3" fillId="34" borderId="11" xfId="33" applyFont="1" applyFill="1" applyBorder="1" applyAlignment="1" applyProtection="1">
      <alignment horizontal="center" vertical="center"/>
      <protection/>
    </xf>
    <xf numFmtId="0" fontId="12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" vertical="center"/>
    </xf>
    <xf numFmtId="0" fontId="3" fillId="33" borderId="0" xfId="33" applyFont="1" applyFill="1" applyBorder="1" applyAlignment="1" applyProtection="1">
      <alignment horizontal="centerContinuous" vertical="center"/>
      <protection/>
    </xf>
    <xf numFmtId="0" fontId="0" fillId="33" borderId="0" xfId="33" applyFont="1" applyFill="1" applyAlignment="1" applyProtection="1">
      <alignment horizontal="left"/>
      <protection/>
    </xf>
    <xf numFmtId="182" fontId="0" fillId="33" borderId="0" xfId="33" applyNumberFormat="1" applyFont="1" applyFill="1" applyBorder="1" applyAlignment="1">
      <alignment horizontal="center"/>
    </xf>
    <xf numFmtId="182" fontId="0" fillId="33" borderId="0" xfId="33" applyNumberFormat="1" applyFont="1" applyFill="1" applyBorder="1" applyAlignment="1">
      <alignment/>
    </xf>
    <xf numFmtId="182" fontId="0" fillId="33" borderId="0" xfId="33" applyNumberFormat="1" applyFont="1" applyFill="1" applyAlignment="1">
      <alignment/>
    </xf>
    <xf numFmtId="0" fontId="0" fillId="33" borderId="0" xfId="33" applyFont="1" applyFill="1" applyAlignment="1">
      <alignment/>
    </xf>
    <xf numFmtId="191" fontId="0" fillId="33" borderId="0" xfId="33" applyNumberFormat="1" applyFont="1" applyFill="1" applyBorder="1" applyAlignment="1">
      <alignment horizontal="right"/>
    </xf>
    <xf numFmtId="182" fontId="0" fillId="33" borderId="0" xfId="33" applyNumberFormat="1" applyFont="1" applyFill="1" applyAlignment="1">
      <alignment/>
    </xf>
    <xf numFmtId="180" fontId="0" fillId="33" borderId="0" xfId="33" applyNumberFormat="1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180" fontId="0" fillId="33" borderId="0" xfId="33" applyNumberFormat="1" applyFont="1" applyFill="1" applyAlignment="1">
      <alignment/>
    </xf>
    <xf numFmtId="0" fontId="0" fillId="33" borderId="0" xfId="33" applyFont="1" applyFill="1" applyBorder="1" applyAlignment="1">
      <alignment/>
    </xf>
    <xf numFmtId="0" fontId="3" fillId="33" borderId="0" xfId="33" applyFont="1" applyFill="1" applyBorder="1" applyAlignment="1" applyProtection="1">
      <alignment vertical="center"/>
      <protection/>
    </xf>
    <xf numFmtId="176" fontId="0" fillId="33" borderId="0" xfId="33" applyNumberFormat="1" applyFont="1" applyFill="1" applyBorder="1" applyAlignment="1">
      <alignment/>
    </xf>
    <xf numFmtId="0" fontId="9" fillId="33" borderId="0" xfId="33" applyFont="1" applyFill="1" applyAlignment="1">
      <alignment/>
    </xf>
    <xf numFmtId="176" fontId="9" fillId="33" borderId="0" xfId="33" applyNumberFormat="1" applyFont="1" applyFill="1" applyBorder="1" applyAlignment="1">
      <alignment/>
    </xf>
    <xf numFmtId="3" fontId="0" fillId="33" borderId="0" xfId="33" applyNumberFormat="1" applyFont="1" applyFill="1" applyAlignment="1">
      <alignment/>
    </xf>
    <xf numFmtId="0" fontId="0" fillId="33" borderId="10" xfId="33" applyFont="1" applyFill="1" applyBorder="1" applyAlignment="1">
      <alignment/>
    </xf>
    <xf numFmtId="0" fontId="3" fillId="34" borderId="0" xfId="33" applyFont="1" applyFill="1" applyAlignment="1">
      <alignment horizontal="center" vertical="center"/>
    </xf>
    <xf numFmtId="0" fontId="3" fillId="34" borderId="10" xfId="33" applyFont="1" applyFill="1" applyBorder="1" applyAlignment="1" applyProtection="1">
      <alignment horizontal="center" vertical="center"/>
      <protection/>
    </xf>
    <xf numFmtId="0" fontId="2" fillId="33" borderId="12" xfId="33" applyFont="1" applyFill="1" applyBorder="1" applyAlignment="1">
      <alignment/>
    </xf>
    <xf numFmtId="0" fontId="5" fillId="33" borderId="0" xfId="33" applyFont="1" applyFill="1" applyAlignment="1">
      <alignment horizontal="centerContinuous"/>
    </xf>
    <xf numFmtId="0" fontId="0" fillId="33" borderId="0" xfId="33" applyFont="1" applyFill="1" applyAlignment="1">
      <alignment horizontal="centerContinuous"/>
    </xf>
    <xf numFmtId="0" fontId="2" fillId="33" borderId="0" xfId="33" applyFont="1" applyFill="1" applyAlignment="1">
      <alignment/>
    </xf>
    <xf numFmtId="181" fontId="0" fillId="33" borderId="0" xfId="33" applyNumberFormat="1" applyFont="1" applyFill="1" applyAlignment="1" applyProtection="1">
      <alignment/>
      <protection/>
    </xf>
    <xf numFmtId="181" fontId="8" fillId="33" borderId="0" xfId="33" applyNumberFormat="1" applyFont="1" applyFill="1" applyAlignment="1" applyProtection="1">
      <alignment/>
      <protection/>
    </xf>
    <xf numFmtId="178" fontId="0" fillId="33" borderId="0" xfId="33" applyNumberFormat="1" applyFont="1" applyFill="1" applyAlignment="1">
      <alignment/>
    </xf>
    <xf numFmtId="178" fontId="8" fillId="33" borderId="0" xfId="33" applyNumberFormat="1" applyFont="1" applyFill="1" applyAlignment="1">
      <alignment/>
    </xf>
    <xf numFmtId="176" fontId="0" fillId="33" borderId="10" xfId="33" applyNumberFormat="1" applyFont="1" applyFill="1" applyBorder="1" applyAlignment="1">
      <alignment/>
    </xf>
    <xf numFmtId="0" fontId="0" fillId="33" borderId="0" xfId="33" applyFont="1" applyFill="1" applyBorder="1" applyAlignment="1">
      <alignment/>
    </xf>
    <xf numFmtId="176" fontId="0" fillId="33" borderId="0" xfId="33" applyNumberFormat="1" applyFont="1" applyFill="1" applyBorder="1" applyAlignment="1">
      <alignment/>
    </xf>
    <xf numFmtId="181" fontId="0" fillId="33" borderId="0" xfId="33" applyNumberFormat="1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181" fontId="0" fillId="33" borderId="0" xfId="0" applyNumberFormat="1" applyFill="1" applyAlignment="1">
      <alignment/>
    </xf>
    <xf numFmtId="0" fontId="0" fillId="33" borderId="0" xfId="33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3" fontId="0" fillId="33" borderId="0" xfId="33" applyNumberFormat="1" applyFont="1" applyFill="1" applyAlignment="1">
      <alignment horizontal="centerContinuous"/>
    </xf>
    <xf numFmtId="3" fontId="0" fillId="33" borderId="0" xfId="0" applyNumberFormat="1" applyFill="1" applyAlignment="1">
      <alignment/>
    </xf>
    <xf numFmtId="3" fontId="5" fillId="33" borderId="0" xfId="33" applyNumberFormat="1" applyFont="1" applyFill="1" applyAlignment="1">
      <alignment horizontal="centerContinuous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ont>
        <b/>
        <i val="0"/>
      </font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71" sqref="J71"/>
    </sheetView>
  </sheetViews>
  <sheetFormatPr defaultColWidth="11.421875" defaultRowHeight="12.75"/>
  <cols>
    <col min="1" max="1" width="10.00390625" style="0" customWidth="1"/>
    <col min="2" max="11" width="8.57421875" style="0" customWidth="1"/>
    <col min="12" max="12" width="8.8515625" style="0" customWidth="1"/>
  </cols>
  <sheetData>
    <row r="1" spans="1:12" ht="12.75">
      <c r="A1" s="36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36" t="str">
        <f>CONCATENATE(IF(B24&gt;0,"ARGENTINA, ",""),IF(C24&gt;0,"BOLIVIA, ",""),IF(D24&gt;0,"BRASIL, ",""),IF(E24&gt;0,"CHILE, ",""),IF(F24&gt;0,"COLOMBIA, ",""),IF(G24&gt;0,"ECUADOR, ",""),IF(H24&gt;0,"MÉXICO, ",""),IF(I24&gt;0,"PARAGUAY, ",""),IF(J24&gt;0,"PERÚ Y ",""),IF(K24&gt;0,"URUGUAY",""))</f>
        <v>ARGENTINA, BOLIVIA, BRASIL, CHILE, COLOMBIA, ECUADOR, MÉXICO, PARAGUAY, PERÚ Y URUGUAY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.75">
      <c r="A3" s="36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7" t="s">
        <v>65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2.75">
      <c r="A5" s="37" t="s">
        <v>42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7.5" customHeight="1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5" customHeight="1" thickBot="1">
      <c r="A7" s="65"/>
      <c r="B7" s="40" t="s">
        <v>29</v>
      </c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5" customHeight="1" thickBot="1">
      <c r="A8" s="65" t="s">
        <v>1</v>
      </c>
      <c r="B8" s="40" t="s">
        <v>36</v>
      </c>
      <c r="C8" s="40" t="s">
        <v>37</v>
      </c>
      <c r="D8" s="40" t="s">
        <v>38</v>
      </c>
      <c r="E8" s="66" t="s">
        <v>39</v>
      </c>
      <c r="F8" s="40" t="s">
        <v>46</v>
      </c>
      <c r="G8" s="40" t="s">
        <v>40</v>
      </c>
      <c r="H8" s="40" t="s">
        <v>41</v>
      </c>
      <c r="I8" s="40" t="s">
        <v>47</v>
      </c>
      <c r="J8" s="40" t="s">
        <v>43</v>
      </c>
      <c r="K8" s="40" t="s">
        <v>44</v>
      </c>
      <c r="L8" s="40" t="s">
        <v>22</v>
      </c>
    </row>
    <row r="9" spans="1:12" ht="9" customHeight="1">
      <c r="A9" s="67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15">
      <c r="A10" s="68"/>
      <c r="B10" s="68" t="str">
        <f>CONCATENATE(LEFT(A4,LEN(A4)-9),RIGHT(A4,4))</f>
        <v>Enero-marzo 2011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9" customHeight="1">
      <c r="A11" s="70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23" s="5" customFormat="1" ht="14.25">
      <c r="A12" s="48" t="s">
        <v>3</v>
      </c>
      <c r="B12" s="71"/>
      <c r="C12" s="71">
        <v>203.77275563999999</v>
      </c>
      <c r="D12" s="71">
        <v>4771.725</v>
      </c>
      <c r="E12" s="71">
        <v>286.67034894000005</v>
      </c>
      <c r="F12" s="71">
        <v>70.47569087999999</v>
      </c>
      <c r="G12" s="71">
        <v>33.980722</v>
      </c>
      <c r="H12" s="71">
        <v>542.357343</v>
      </c>
      <c r="I12" s="71">
        <v>196.10823000000002</v>
      </c>
      <c r="J12" s="71">
        <v>41.7575634</v>
      </c>
      <c r="K12" s="71">
        <v>119.683802</v>
      </c>
      <c r="L12" s="71">
        <f>SUM(B12:K12)</f>
        <v>6266.531455859999</v>
      </c>
      <c r="N12" s="16"/>
      <c r="O12" s="17"/>
      <c r="P12" s="27"/>
      <c r="Q12" s="29"/>
      <c r="R12" s="17"/>
      <c r="S12" s="29"/>
      <c r="T12" s="29"/>
      <c r="U12" s="29"/>
      <c r="V12" s="29"/>
      <c r="W12" s="17"/>
    </row>
    <row r="13" spans="1:23" s="5" customFormat="1" ht="14.25">
      <c r="A13" s="48" t="s">
        <v>4</v>
      </c>
      <c r="B13" s="71">
        <v>197.19346119</v>
      </c>
      <c r="C13" s="71"/>
      <c r="D13" s="71">
        <v>309.279</v>
      </c>
      <c r="E13" s="71">
        <v>80.08596912000002</v>
      </c>
      <c r="F13" s="71">
        <v>47.49925803000001</v>
      </c>
      <c r="G13" s="71">
        <v>4.86765</v>
      </c>
      <c r="H13" s="71">
        <v>29.567137</v>
      </c>
      <c r="I13" s="71">
        <v>9.772639999999999</v>
      </c>
      <c r="J13" s="71">
        <v>106.3359378</v>
      </c>
      <c r="K13" s="71">
        <v>3.253292</v>
      </c>
      <c r="L13" s="71">
        <f aca="true" t="shared" si="0" ref="L13:L23">SUM(B13:K13)</f>
        <v>787.85434514</v>
      </c>
      <c r="N13" s="16"/>
      <c r="O13" s="17"/>
      <c r="P13" s="27"/>
      <c r="Q13" s="29"/>
      <c r="R13" s="17"/>
      <c r="S13" s="29"/>
      <c r="T13" s="29"/>
      <c r="U13" s="29"/>
      <c r="V13" s="29"/>
      <c r="W13" s="17"/>
    </row>
    <row r="14" spans="1:23" s="5" customFormat="1" ht="14.25">
      <c r="A14" s="48" t="s">
        <v>5</v>
      </c>
      <c r="B14" s="71">
        <v>3970.1718276300003</v>
      </c>
      <c r="C14" s="71">
        <v>635.8193083999998</v>
      </c>
      <c r="D14" s="71"/>
      <c r="E14" s="71">
        <v>1034.6109986300003</v>
      </c>
      <c r="F14" s="71">
        <v>319.85882824</v>
      </c>
      <c r="G14" s="71">
        <v>18.877466000000002</v>
      </c>
      <c r="H14" s="71">
        <v>963.542563</v>
      </c>
      <c r="I14" s="71">
        <v>152.02518</v>
      </c>
      <c r="J14" s="71">
        <v>269.7232619</v>
      </c>
      <c r="K14" s="71">
        <v>383.987206</v>
      </c>
      <c r="L14" s="71">
        <f t="shared" si="0"/>
        <v>7748.6166398</v>
      </c>
      <c r="N14" s="16"/>
      <c r="O14" s="17"/>
      <c r="P14" s="17"/>
      <c r="Q14" s="29"/>
      <c r="R14" s="17"/>
      <c r="S14" s="29"/>
      <c r="T14" s="29"/>
      <c r="U14" s="29"/>
      <c r="V14" s="29"/>
      <c r="W14" s="17"/>
    </row>
    <row r="15" spans="1:23" s="5" customFormat="1" ht="14.25">
      <c r="A15" s="48" t="s">
        <v>6</v>
      </c>
      <c r="B15" s="71">
        <v>1085.062203</v>
      </c>
      <c r="C15" s="71">
        <v>21.338846580000002</v>
      </c>
      <c r="D15" s="71">
        <v>1095.428</v>
      </c>
      <c r="E15" s="71"/>
      <c r="F15" s="71">
        <v>374.3143957099999</v>
      </c>
      <c r="G15" s="71">
        <v>184.825189</v>
      </c>
      <c r="H15" s="71">
        <v>446.82147</v>
      </c>
      <c r="I15" s="71">
        <v>137.61459</v>
      </c>
      <c r="J15" s="71">
        <v>455.8309242</v>
      </c>
      <c r="K15" s="71">
        <v>29.416912</v>
      </c>
      <c r="L15" s="71">
        <f t="shared" si="0"/>
        <v>3830.6525304900006</v>
      </c>
      <c r="N15" s="16"/>
      <c r="O15" s="17"/>
      <c r="P15" s="27"/>
      <c r="Q15" s="17"/>
      <c r="R15" s="17"/>
      <c r="S15" s="29"/>
      <c r="T15" s="29"/>
      <c r="U15" s="29"/>
      <c r="V15" s="29"/>
      <c r="W15" s="17"/>
    </row>
    <row r="16" spans="1:23" s="5" customFormat="1" ht="14.25">
      <c r="A16" s="52" t="s">
        <v>7</v>
      </c>
      <c r="B16" s="71">
        <v>304.7847835</v>
      </c>
      <c r="C16" s="71">
        <v>34.30818798</v>
      </c>
      <c r="D16" s="71">
        <v>540.563</v>
      </c>
      <c r="E16" s="71">
        <v>192.6467922800001</v>
      </c>
      <c r="F16" s="71"/>
      <c r="G16" s="71">
        <v>222.850821</v>
      </c>
      <c r="H16" s="71">
        <v>1165.411001</v>
      </c>
      <c r="I16" s="71">
        <v>4.05964</v>
      </c>
      <c r="J16" s="71">
        <v>280.9426338</v>
      </c>
      <c r="K16" s="71">
        <v>6.060488</v>
      </c>
      <c r="L16" s="71">
        <f t="shared" si="0"/>
        <v>2751.62734756</v>
      </c>
      <c r="N16" s="16"/>
      <c r="O16" s="17"/>
      <c r="P16" s="27"/>
      <c r="Q16" s="29"/>
      <c r="R16" s="17"/>
      <c r="S16" s="29"/>
      <c r="T16" s="29"/>
      <c r="U16" s="29"/>
      <c r="V16" s="29"/>
      <c r="W16" s="17"/>
    </row>
    <row r="17" spans="1:23" s="5" customFormat="1" ht="14.25">
      <c r="A17" s="48" t="s">
        <v>9</v>
      </c>
      <c r="B17" s="71">
        <v>19.036756009999998</v>
      </c>
      <c r="C17" s="71">
        <v>0.07498889</v>
      </c>
      <c r="D17" s="71">
        <v>120.145</v>
      </c>
      <c r="E17" s="71">
        <v>10.39222189</v>
      </c>
      <c r="F17" s="71">
        <v>7.88456528</v>
      </c>
      <c r="G17" s="71">
        <v>1.89</v>
      </c>
      <c r="H17" s="71">
        <v>97.80697199999999</v>
      </c>
      <c r="I17" s="71">
        <v>0.21143</v>
      </c>
      <c r="J17" s="71">
        <v>3.1196702</v>
      </c>
      <c r="K17" s="71">
        <v>10.098505999999999</v>
      </c>
      <c r="L17" s="71">
        <f t="shared" si="0"/>
        <v>270.66011026999996</v>
      </c>
      <c r="N17" s="16"/>
      <c r="O17" s="17"/>
      <c r="P17" s="27"/>
      <c r="Q17" s="29"/>
      <c r="R17" s="17"/>
      <c r="S17" s="29"/>
      <c r="T17" s="29"/>
      <c r="U17" s="29"/>
      <c r="V17" s="29"/>
      <c r="W17" s="17"/>
    </row>
    <row r="18" spans="1:23" s="5" customFormat="1" ht="14.25">
      <c r="A18" s="48" t="s">
        <v>20</v>
      </c>
      <c r="B18" s="71">
        <v>88.63844706</v>
      </c>
      <c r="C18" s="71">
        <v>4.354312200000001</v>
      </c>
      <c r="D18" s="71">
        <v>231.625</v>
      </c>
      <c r="E18" s="71">
        <v>115.08522045999993</v>
      </c>
      <c r="F18" s="71">
        <v>466.13664379</v>
      </c>
      <c r="G18" s="71"/>
      <c r="H18" s="71">
        <v>182.401694</v>
      </c>
      <c r="I18" s="71">
        <v>5.21206</v>
      </c>
      <c r="J18" s="71">
        <v>167.0496842</v>
      </c>
      <c r="K18" s="71">
        <v>3.167605</v>
      </c>
      <c r="L18" s="71">
        <f t="shared" si="0"/>
        <v>1263.67066671</v>
      </c>
      <c r="N18" s="16"/>
      <c r="O18" s="17"/>
      <c r="P18" s="27"/>
      <c r="Q18" s="29"/>
      <c r="R18" s="17"/>
      <c r="S18" s="17"/>
      <c r="T18" s="29"/>
      <c r="U18" s="29"/>
      <c r="V18" s="29"/>
      <c r="W18" s="17"/>
    </row>
    <row r="19" spans="1:23" s="5" customFormat="1" ht="14.25">
      <c r="A19" s="48" t="s">
        <v>10</v>
      </c>
      <c r="B19" s="71">
        <v>187.17440131</v>
      </c>
      <c r="C19" s="71">
        <v>28.128336240000003</v>
      </c>
      <c r="D19" s="71">
        <v>886.537</v>
      </c>
      <c r="E19" s="71">
        <v>533.6636835000002</v>
      </c>
      <c r="F19" s="71">
        <v>176.29196169999997</v>
      </c>
      <c r="G19" s="71">
        <v>24.439342</v>
      </c>
      <c r="H19" s="71"/>
      <c r="I19" s="71">
        <v>2.1175100000000002</v>
      </c>
      <c r="J19" s="71">
        <v>115.94321609999999</v>
      </c>
      <c r="K19" s="71">
        <v>35.286326</v>
      </c>
      <c r="L19" s="71">
        <f t="shared" si="0"/>
        <v>1989.58177685</v>
      </c>
      <c r="N19" s="16"/>
      <c r="O19" s="17"/>
      <c r="P19" s="27"/>
      <c r="Q19" s="29"/>
      <c r="R19" s="17"/>
      <c r="S19" s="29"/>
      <c r="T19" s="17"/>
      <c r="U19" s="29"/>
      <c r="V19" s="29"/>
      <c r="W19" s="17"/>
    </row>
    <row r="20" spans="1:23" s="5" customFormat="1" ht="14.25">
      <c r="A20" s="48" t="s">
        <v>11</v>
      </c>
      <c r="B20" s="71">
        <v>306.86872407999994</v>
      </c>
      <c r="C20" s="71">
        <v>5.367551829999999</v>
      </c>
      <c r="D20" s="71">
        <v>622.072</v>
      </c>
      <c r="E20" s="71">
        <v>40.220957840000004</v>
      </c>
      <c r="F20" s="71">
        <v>2.75044807</v>
      </c>
      <c r="G20" s="71">
        <v>0.318</v>
      </c>
      <c r="H20" s="71">
        <v>28.988975999999997</v>
      </c>
      <c r="I20" s="71"/>
      <c r="J20" s="71">
        <v>1.7882578</v>
      </c>
      <c r="K20" s="71">
        <v>43.703523999999994</v>
      </c>
      <c r="L20" s="71">
        <f t="shared" si="0"/>
        <v>1052.07843962</v>
      </c>
      <c r="N20" s="16"/>
      <c r="O20" s="17"/>
      <c r="P20" s="27"/>
      <c r="Q20" s="29"/>
      <c r="R20" s="17"/>
      <c r="S20" s="29"/>
      <c r="T20" s="29"/>
      <c r="U20" s="17"/>
      <c r="V20" s="29"/>
      <c r="W20" s="17"/>
    </row>
    <row r="21" spans="1:23" s="5" customFormat="1" ht="14.25">
      <c r="A21" s="48" t="s">
        <v>12</v>
      </c>
      <c r="B21" s="71">
        <v>437.3697071</v>
      </c>
      <c r="C21" s="71">
        <v>98.46775362999999</v>
      </c>
      <c r="D21" s="71">
        <v>518.953</v>
      </c>
      <c r="E21" s="71">
        <v>396.6949211999996</v>
      </c>
      <c r="F21" s="71">
        <v>277.24452966</v>
      </c>
      <c r="G21" s="71">
        <v>482.509884</v>
      </c>
      <c r="H21" s="71">
        <v>273.522991</v>
      </c>
      <c r="I21" s="71">
        <v>26.11399</v>
      </c>
      <c r="J21" s="71"/>
      <c r="K21" s="71">
        <v>17.630165</v>
      </c>
      <c r="L21" s="71">
        <f t="shared" si="0"/>
        <v>2528.5069415899993</v>
      </c>
      <c r="N21" s="16"/>
      <c r="O21" s="17"/>
      <c r="P21" s="27"/>
      <c r="Q21" s="29"/>
      <c r="R21" s="17"/>
      <c r="S21" s="29"/>
      <c r="T21" s="29"/>
      <c r="U21" s="17"/>
      <c r="V21" s="17"/>
      <c r="W21" s="17"/>
    </row>
    <row r="22" spans="1:23" s="5" customFormat="1" ht="14.25">
      <c r="A22" s="48" t="s">
        <v>13</v>
      </c>
      <c r="B22" s="71">
        <v>492.15202328000004</v>
      </c>
      <c r="C22" s="71">
        <v>1.46807025</v>
      </c>
      <c r="D22" s="71">
        <v>562.929</v>
      </c>
      <c r="E22" s="71">
        <v>42.07493494</v>
      </c>
      <c r="F22" s="71">
        <v>4.441188599999999</v>
      </c>
      <c r="G22" s="71">
        <v>1.794</v>
      </c>
      <c r="H22" s="71">
        <v>52.48576</v>
      </c>
      <c r="I22" s="71">
        <v>229.12979</v>
      </c>
      <c r="J22" s="71">
        <v>8.170931900000001</v>
      </c>
      <c r="K22" s="71"/>
      <c r="L22" s="71">
        <f t="shared" si="0"/>
        <v>1394.64569897</v>
      </c>
      <c r="N22" s="16"/>
      <c r="O22" s="17"/>
      <c r="P22" s="27"/>
      <c r="Q22" s="29"/>
      <c r="R22" s="17"/>
      <c r="S22" s="29"/>
      <c r="T22" s="29"/>
      <c r="U22" s="17"/>
      <c r="V22" s="29"/>
      <c r="W22" s="17"/>
    </row>
    <row r="23" spans="1:23" s="5" customFormat="1" ht="14.25">
      <c r="A23" s="48" t="s">
        <v>14</v>
      </c>
      <c r="B23" s="71">
        <v>350.96141481</v>
      </c>
      <c r="C23" s="71">
        <v>21.420220710000002</v>
      </c>
      <c r="D23" s="71">
        <v>822.72</v>
      </c>
      <c r="E23" s="71">
        <v>101.84701800000003</v>
      </c>
      <c r="F23" s="71">
        <v>322.49887214</v>
      </c>
      <c r="G23" s="71">
        <v>264.887932</v>
      </c>
      <c r="H23" s="71">
        <v>362.864268</v>
      </c>
      <c r="I23" s="71">
        <v>18.36892</v>
      </c>
      <c r="J23" s="71">
        <v>144.9589243</v>
      </c>
      <c r="K23" s="71">
        <v>41.705752000000004</v>
      </c>
      <c r="L23" s="71">
        <f t="shared" si="0"/>
        <v>2452.2333219599996</v>
      </c>
      <c r="M23" s="16"/>
      <c r="N23" s="16"/>
      <c r="O23" s="17"/>
      <c r="P23" s="30"/>
      <c r="Q23" s="29"/>
      <c r="R23" s="17"/>
      <c r="S23" s="29"/>
      <c r="T23" s="29"/>
      <c r="U23" s="17"/>
      <c r="V23" s="29"/>
      <c r="W23" s="17"/>
    </row>
    <row r="24" spans="1:14" s="6" customFormat="1" ht="15" customHeight="1">
      <c r="A24" s="56" t="s">
        <v>35</v>
      </c>
      <c r="B24" s="72">
        <f aca="true" t="shared" si="1" ref="B24:K24">SUM(B12:B23)</f>
        <v>7439.413748970001</v>
      </c>
      <c r="C24" s="72">
        <f t="shared" si="1"/>
        <v>1054.5203323499998</v>
      </c>
      <c r="D24" s="72">
        <f t="shared" si="1"/>
        <v>10481.976</v>
      </c>
      <c r="E24" s="72">
        <f t="shared" si="1"/>
        <v>2833.9930667999997</v>
      </c>
      <c r="F24" s="72">
        <f t="shared" si="1"/>
        <v>2069.3963820999998</v>
      </c>
      <c r="G24" s="72">
        <f t="shared" si="1"/>
        <v>1241.241006</v>
      </c>
      <c r="H24" s="72">
        <f t="shared" si="1"/>
        <v>4145.770175</v>
      </c>
      <c r="I24" s="72">
        <f t="shared" si="1"/>
        <v>780.7339800000001</v>
      </c>
      <c r="J24" s="72">
        <f t="shared" si="1"/>
        <v>1595.6210056</v>
      </c>
      <c r="K24" s="72">
        <f t="shared" si="1"/>
        <v>693.9935780000001</v>
      </c>
      <c r="L24" s="72">
        <f>SUM(B24:K24)</f>
        <v>32336.659274820006</v>
      </c>
      <c r="M24" s="21"/>
      <c r="N24" s="21"/>
    </row>
    <row r="25" spans="1:12" ht="12.75">
      <c r="A25" s="35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">
      <c r="A26" s="68"/>
      <c r="B26" s="68" t="str">
        <f>LEFT(A4,LEN(A4)-5)</f>
        <v>Enero-marzo 2010</v>
      </c>
      <c r="C26" s="68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9" customHeight="1">
      <c r="A27" s="70"/>
      <c r="B27" s="35"/>
      <c r="C27" s="35"/>
      <c r="D27" s="69"/>
      <c r="E27" s="69"/>
      <c r="F27" s="69"/>
      <c r="G27" s="69"/>
      <c r="H27" s="69"/>
      <c r="I27" s="69"/>
      <c r="J27" s="69"/>
      <c r="K27" s="69"/>
      <c r="L27" s="35"/>
    </row>
    <row r="28" spans="1:23" ht="14.25" customHeight="1">
      <c r="A28" s="48" t="s">
        <v>3</v>
      </c>
      <c r="B28" s="71"/>
      <c r="C28" s="71">
        <v>119.52639181</v>
      </c>
      <c r="D28" s="71">
        <v>3549.428</v>
      </c>
      <c r="E28" s="71">
        <v>228.97858188999996</v>
      </c>
      <c r="F28" s="71">
        <v>19.84127427</v>
      </c>
      <c r="G28" s="71">
        <v>30.594243999999996</v>
      </c>
      <c r="H28" s="71">
        <v>285.25845899999996</v>
      </c>
      <c r="I28" s="71">
        <v>135.590631</v>
      </c>
      <c r="J28" s="71">
        <v>21.8770491</v>
      </c>
      <c r="K28" s="71">
        <v>95.066674</v>
      </c>
      <c r="L28" s="71">
        <f>SUM(B28:K28)</f>
        <v>4486.161305069999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14.25" customHeight="1">
      <c r="A29" s="48" t="s">
        <v>4</v>
      </c>
      <c r="B29" s="71">
        <v>142.18640714</v>
      </c>
      <c r="C29" s="71"/>
      <c r="D29" s="71">
        <v>272.228</v>
      </c>
      <c r="E29" s="71">
        <v>70.26587680000002</v>
      </c>
      <c r="F29" s="71">
        <v>22.17162407</v>
      </c>
      <c r="G29" s="71">
        <v>2.672624</v>
      </c>
      <c r="H29" s="71">
        <v>20.805348000000002</v>
      </c>
      <c r="I29" s="71">
        <v>7.531133</v>
      </c>
      <c r="J29" s="71">
        <v>81.06930559999999</v>
      </c>
      <c r="K29" s="71">
        <v>3.444186</v>
      </c>
      <c r="L29" s="71">
        <f aca="true" t="shared" si="2" ref="L29:L40">SUM(B29:K29)</f>
        <v>622.3745046099999</v>
      </c>
      <c r="M29" s="2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14.25" customHeight="1">
      <c r="A30" s="48" t="s">
        <v>5</v>
      </c>
      <c r="B30" s="71">
        <v>3001.48623775</v>
      </c>
      <c r="C30" s="71">
        <v>508.26070573</v>
      </c>
      <c r="D30" s="71"/>
      <c r="E30" s="71">
        <v>882.20340372</v>
      </c>
      <c r="F30" s="71">
        <v>185.25911368</v>
      </c>
      <c r="G30" s="71">
        <v>12.310903</v>
      </c>
      <c r="H30" s="71">
        <v>832.474321</v>
      </c>
      <c r="I30" s="71">
        <v>154.923</v>
      </c>
      <c r="J30" s="71">
        <v>173.047845</v>
      </c>
      <c r="K30" s="71">
        <v>316.293286</v>
      </c>
      <c r="L30" s="71">
        <f t="shared" si="2"/>
        <v>6066.258815879999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4.25" customHeight="1">
      <c r="A31" s="48" t="s">
        <v>6</v>
      </c>
      <c r="B31" s="71">
        <v>1161.4680457000002</v>
      </c>
      <c r="C31" s="71">
        <v>22.0679577</v>
      </c>
      <c r="D31" s="71">
        <v>780.721</v>
      </c>
      <c r="E31" s="71"/>
      <c r="F31" s="71">
        <v>338.43312516000003</v>
      </c>
      <c r="G31" s="71">
        <v>160.375498</v>
      </c>
      <c r="H31" s="71">
        <v>368.172679</v>
      </c>
      <c r="I31" s="71">
        <v>124.402654</v>
      </c>
      <c r="J31" s="71">
        <v>301.72818589999997</v>
      </c>
      <c r="K31" s="71">
        <v>23.605981</v>
      </c>
      <c r="L31" s="71">
        <f t="shared" si="2"/>
        <v>3280.9751264600004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14.25" customHeight="1">
      <c r="A32" s="52" t="s">
        <v>7</v>
      </c>
      <c r="B32" s="71">
        <v>255.20364901</v>
      </c>
      <c r="C32" s="71">
        <v>44.4720957</v>
      </c>
      <c r="D32" s="71">
        <v>493.441</v>
      </c>
      <c r="E32" s="71">
        <v>141.0227770400001</v>
      </c>
      <c r="F32" s="71"/>
      <c r="G32" s="71">
        <v>188.68017500000002</v>
      </c>
      <c r="H32" s="71">
        <v>791.1501030000001</v>
      </c>
      <c r="I32" s="71">
        <v>0.815549</v>
      </c>
      <c r="J32" s="71">
        <v>175.54729559999998</v>
      </c>
      <c r="K32" s="71">
        <v>3.1789479999999997</v>
      </c>
      <c r="L32" s="71">
        <f t="shared" si="2"/>
        <v>2093.5115923500002</v>
      </c>
      <c r="M32" s="2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14.25" customHeight="1">
      <c r="A33" s="48" t="s">
        <v>9</v>
      </c>
      <c r="B33" s="71">
        <v>29.416052490000002</v>
      </c>
      <c r="C33" s="71">
        <v>0.1498978</v>
      </c>
      <c r="D33" s="71">
        <v>52.292</v>
      </c>
      <c r="E33" s="71">
        <v>9.6167552</v>
      </c>
      <c r="F33" s="71">
        <v>6.727624360000001</v>
      </c>
      <c r="G33" s="71">
        <v>2.578</v>
      </c>
      <c r="H33" s="71">
        <v>63.382452</v>
      </c>
      <c r="I33" s="71">
        <v>0.134297</v>
      </c>
      <c r="J33" s="71">
        <v>2.5409881</v>
      </c>
      <c r="K33" s="71">
        <v>12.836911</v>
      </c>
      <c r="L33" s="71">
        <f t="shared" si="2"/>
        <v>179.67497795000003</v>
      </c>
      <c r="M33" s="2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4.25" customHeight="1">
      <c r="A34" s="48" t="s">
        <v>20</v>
      </c>
      <c r="B34" s="71">
        <v>92.08010952</v>
      </c>
      <c r="C34" s="71">
        <v>11.584124800000001</v>
      </c>
      <c r="D34" s="71">
        <v>223.352</v>
      </c>
      <c r="E34" s="71">
        <v>116.61608249999998</v>
      </c>
      <c r="F34" s="71">
        <v>356.23238626</v>
      </c>
      <c r="G34" s="71"/>
      <c r="H34" s="71">
        <v>165.56031</v>
      </c>
      <c r="I34" s="71">
        <v>5.609954</v>
      </c>
      <c r="J34" s="71">
        <v>182.96884469999998</v>
      </c>
      <c r="K34" s="71">
        <v>2.422036</v>
      </c>
      <c r="L34" s="71">
        <f t="shared" si="2"/>
        <v>1156.42584778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4.25" customHeight="1">
      <c r="A35" s="48" t="s">
        <v>10</v>
      </c>
      <c r="B35" s="71">
        <v>337.62051363</v>
      </c>
      <c r="C35" s="71">
        <v>5.504728160000001</v>
      </c>
      <c r="D35" s="71">
        <v>810.485</v>
      </c>
      <c r="E35" s="71">
        <v>391.5496475599999</v>
      </c>
      <c r="F35" s="71">
        <v>133.44367721</v>
      </c>
      <c r="G35" s="71">
        <v>21.451012</v>
      </c>
      <c r="H35" s="71"/>
      <c r="I35" s="71">
        <v>1.607734</v>
      </c>
      <c r="J35" s="71">
        <v>67.8090866</v>
      </c>
      <c r="K35" s="71">
        <v>32.201929</v>
      </c>
      <c r="L35" s="71">
        <f t="shared" si="2"/>
        <v>1801.67332816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ht="14.25" customHeight="1">
      <c r="A36" s="48" t="s">
        <v>11</v>
      </c>
      <c r="B36" s="71">
        <v>252.33338539</v>
      </c>
      <c r="C36" s="71">
        <v>6.001461910000001</v>
      </c>
      <c r="D36" s="71">
        <v>549.197</v>
      </c>
      <c r="E36" s="71">
        <v>23.140128220000005</v>
      </c>
      <c r="F36" s="71">
        <v>2.5312166499999997</v>
      </c>
      <c r="G36" s="71">
        <v>0.679</v>
      </c>
      <c r="H36" s="71">
        <v>21.78175</v>
      </c>
      <c r="I36" s="71"/>
      <c r="J36" s="71">
        <v>0.9113838000000001</v>
      </c>
      <c r="K36" s="71">
        <v>32.442573</v>
      </c>
      <c r="L36" s="71">
        <f t="shared" si="2"/>
        <v>889.0178989699999</v>
      </c>
      <c r="M36" s="2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4.25" customHeight="1">
      <c r="A37" s="48" t="s">
        <v>12</v>
      </c>
      <c r="B37" s="71">
        <v>170.66375878</v>
      </c>
      <c r="C37" s="71">
        <v>85.52965185999997</v>
      </c>
      <c r="D37" s="71">
        <v>371.976</v>
      </c>
      <c r="E37" s="71">
        <v>266.8073570100002</v>
      </c>
      <c r="F37" s="71">
        <v>230.66530989999998</v>
      </c>
      <c r="G37" s="71">
        <v>327.211639</v>
      </c>
      <c r="H37" s="71">
        <v>194.275958</v>
      </c>
      <c r="I37" s="71">
        <v>13.255821</v>
      </c>
      <c r="J37" s="71"/>
      <c r="K37" s="71">
        <v>12.84142</v>
      </c>
      <c r="L37" s="71">
        <f t="shared" si="2"/>
        <v>1673.22691555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4.25" customHeight="1">
      <c r="A38" s="48" t="s">
        <v>13</v>
      </c>
      <c r="B38" s="71">
        <v>331.52532668</v>
      </c>
      <c r="C38" s="71">
        <v>0.95090612</v>
      </c>
      <c r="D38" s="71">
        <v>306.611</v>
      </c>
      <c r="E38" s="71">
        <v>23.437043470000013</v>
      </c>
      <c r="F38" s="71">
        <v>1.68751522</v>
      </c>
      <c r="G38" s="71">
        <v>26.556</v>
      </c>
      <c r="H38" s="71">
        <v>38.205647</v>
      </c>
      <c r="I38" s="71">
        <v>351.022</v>
      </c>
      <c r="J38" s="71">
        <v>4.2709543</v>
      </c>
      <c r="K38" s="71"/>
      <c r="L38" s="71">
        <f t="shared" si="2"/>
        <v>1084.2663927900003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ht="14.25" customHeight="1">
      <c r="A39" s="48" t="s">
        <v>14</v>
      </c>
      <c r="B39" s="71">
        <v>269.18119865000006</v>
      </c>
      <c r="C39" s="71">
        <v>66.83323522</v>
      </c>
      <c r="D39" s="71">
        <v>777.595</v>
      </c>
      <c r="E39" s="71">
        <v>93.80507517000001</v>
      </c>
      <c r="F39" s="71">
        <v>380.18239368999997</v>
      </c>
      <c r="G39" s="71">
        <v>194.295977</v>
      </c>
      <c r="H39" s="71">
        <v>330.01147499999996</v>
      </c>
      <c r="I39" s="71">
        <v>12.69596</v>
      </c>
      <c r="J39" s="71">
        <v>81.0877382</v>
      </c>
      <c r="K39" s="71">
        <v>27.086291000000003</v>
      </c>
      <c r="L39" s="71">
        <f t="shared" si="2"/>
        <v>2232.7743439299998</v>
      </c>
      <c r="M39" s="2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13" s="3" customFormat="1" ht="15" customHeight="1">
      <c r="A40" s="56" t="s">
        <v>35</v>
      </c>
      <c r="B40" s="72">
        <f>SUM(B28:B39)</f>
        <v>6043.16468474</v>
      </c>
      <c r="C40" s="72">
        <f aca="true" t="shared" si="3" ref="C40:K40">SUM(C28:C39)</f>
        <v>870.8811568099999</v>
      </c>
      <c r="D40" s="72">
        <f t="shared" si="3"/>
        <v>8187.326</v>
      </c>
      <c r="E40" s="72">
        <f t="shared" si="3"/>
        <v>2247.44272858</v>
      </c>
      <c r="F40" s="72">
        <f t="shared" si="3"/>
        <v>1677.1752604700002</v>
      </c>
      <c r="G40" s="72">
        <f t="shared" si="3"/>
        <v>967.405072</v>
      </c>
      <c r="H40" s="72">
        <f t="shared" si="3"/>
        <v>3111.078502</v>
      </c>
      <c r="I40" s="72">
        <f>SUM(I28:I39)</f>
        <v>807.588733</v>
      </c>
      <c r="J40" s="72">
        <f t="shared" si="3"/>
        <v>1092.8586768999999</v>
      </c>
      <c r="K40" s="72">
        <f t="shared" si="3"/>
        <v>561.4202349999999</v>
      </c>
      <c r="L40" s="72">
        <f t="shared" si="2"/>
        <v>25566.341049500006</v>
      </c>
      <c r="M40" s="8"/>
    </row>
    <row r="41" spans="1:12" ht="9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5">
      <c r="A42" s="68"/>
      <c r="B42" s="68" t="str">
        <f>+CONCATENATE("Crecimiento ",RIGHT(A4,4),"/",RIGHT(B26,4))</f>
        <v>Crecimiento 2011/2010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9" customHeight="1">
      <c r="A43" s="70"/>
      <c r="B43" s="35"/>
      <c r="C43" s="35"/>
      <c r="D43" s="69"/>
      <c r="E43" s="69"/>
      <c r="F43" s="69"/>
      <c r="G43" s="69"/>
      <c r="H43" s="69"/>
      <c r="I43" s="69"/>
      <c r="J43" s="69"/>
      <c r="K43" s="69"/>
      <c r="L43" s="35"/>
    </row>
    <row r="44" spans="1:18" ht="14.25" customHeight="1">
      <c r="A44" s="48" t="s">
        <v>3</v>
      </c>
      <c r="B44" s="73"/>
      <c r="C44" s="73">
        <f aca="true" t="shared" si="4" ref="C44:L44">+(C12/C28-1)*100</f>
        <v>70.48348281433827</v>
      </c>
      <c r="D44" s="73">
        <f t="shared" si="4"/>
        <v>34.4364500420913</v>
      </c>
      <c r="E44" s="73">
        <f t="shared" si="4"/>
        <v>25.195267860342895</v>
      </c>
      <c r="F44" s="73">
        <f>+(F12/F28-1)*100</f>
        <v>255.19740275229807</v>
      </c>
      <c r="G44" s="73">
        <f t="shared" si="4"/>
        <v>11.069003698865721</v>
      </c>
      <c r="H44" s="73">
        <f>(H12/H28-1)*100</f>
        <v>90.12839966298776</v>
      </c>
      <c r="I44" s="73">
        <f>(I12/I28-1)*100</f>
        <v>44.63258158301513</v>
      </c>
      <c r="J44" s="73">
        <f>(J12/J28-1)*100</f>
        <v>90.87383864764466</v>
      </c>
      <c r="K44" s="73">
        <f aca="true" t="shared" si="5" ref="K44:K53">+(K12/K28-1)*100</f>
        <v>25.89459267292762</v>
      </c>
      <c r="L44" s="73">
        <f t="shared" si="4"/>
        <v>39.68582558050085</v>
      </c>
      <c r="M44" s="16"/>
      <c r="O44" s="32"/>
      <c r="P44" s="32"/>
      <c r="R44" s="16"/>
    </row>
    <row r="45" spans="1:18" ht="14.25" customHeight="1">
      <c r="A45" s="48" t="s">
        <v>4</v>
      </c>
      <c r="B45" s="73">
        <f aca="true" t="shared" si="6" ref="B45:B56">+(B13/B29-1)*100</f>
        <v>38.68657711833086</v>
      </c>
      <c r="C45" s="73"/>
      <c r="D45" s="73">
        <f>+(D13/D29-1)*100</f>
        <v>13.610282557268171</v>
      </c>
      <c r="E45" s="73">
        <f>+(E13/E29-1)*100</f>
        <v>13.975620553275437</v>
      </c>
      <c r="F45" s="73">
        <f>+(F13/F29-1)*100</f>
        <v>114.23445517584048</v>
      </c>
      <c r="G45" s="73">
        <f>+(G13/G29-1)*100</f>
        <v>82.12999658762328</v>
      </c>
      <c r="H45" s="73">
        <f aca="true" t="shared" si="7" ref="H45:H55">(H13/H29-1)*100</f>
        <v>42.11315763620005</v>
      </c>
      <c r="I45" s="73">
        <f aca="true" t="shared" si="8" ref="I45:J47">(I13/I29-1)*100</f>
        <v>29.763210927227025</v>
      </c>
      <c r="J45" s="73">
        <f t="shared" si="8"/>
        <v>31.16670608314671</v>
      </c>
      <c r="K45" s="73">
        <f t="shared" si="5"/>
        <v>-5.542499737238349</v>
      </c>
      <c r="L45" s="73">
        <f aca="true" t="shared" si="9" ref="L45:L55">+(L13/L29-1)*100</f>
        <v>26.58846712136691</v>
      </c>
      <c r="M45" s="16"/>
      <c r="O45" s="32"/>
      <c r="P45" s="32"/>
      <c r="R45" s="16"/>
    </row>
    <row r="46" spans="1:18" ht="14.25" customHeight="1">
      <c r="A46" s="48" t="s">
        <v>5</v>
      </c>
      <c r="B46" s="73">
        <f t="shared" si="6"/>
        <v>32.27353094932579</v>
      </c>
      <c r="C46" s="73">
        <f aca="true" t="shared" si="10" ref="C46:C56">+(C14/C30-1)*100</f>
        <v>25.09708132695232</v>
      </c>
      <c r="D46" s="73"/>
      <c r="E46" s="73">
        <f>+(E14/E30-1)*100</f>
        <v>17.275788584281248</v>
      </c>
      <c r="F46" s="73">
        <f>+(F14/F30-1)*100</f>
        <v>72.65484104198805</v>
      </c>
      <c r="G46" s="73">
        <f>+(G14/G30-1)*100</f>
        <v>53.33940978984239</v>
      </c>
      <c r="H46" s="73">
        <f t="shared" si="7"/>
        <v>15.744418619730617</v>
      </c>
      <c r="I46" s="73">
        <f t="shared" si="8"/>
        <v>-1.870490501733113</v>
      </c>
      <c r="J46" s="73">
        <f t="shared" si="8"/>
        <v>55.866293451964125</v>
      </c>
      <c r="K46" s="73">
        <f t="shared" si="5"/>
        <v>21.402262708794908</v>
      </c>
      <c r="L46" s="73">
        <f t="shared" si="9"/>
        <v>27.73303736259973</v>
      </c>
      <c r="M46" s="16"/>
      <c r="O46" s="32"/>
      <c r="P46" s="32"/>
      <c r="R46" s="16"/>
    </row>
    <row r="47" spans="1:18" ht="14.25" customHeight="1">
      <c r="A47" s="48" t="s">
        <v>6</v>
      </c>
      <c r="B47" s="73">
        <f t="shared" si="6"/>
        <v>-6.578385258455521</v>
      </c>
      <c r="C47" s="73">
        <f t="shared" si="10"/>
        <v>-3.303935642399747</v>
      </c>
      <c r="D47" s="73">
        <f aca="true" t="shared" si="11" ref="D47:D56">+(D15/D31-1)*100</f>
        <v>40.30979056538766</v>
      </c>
      <c r="E47" s="73"/>
      <c r="F47" s="73">
        <f>+(F15/F31-1)*100</f>
        <v>10.602174516172557</v>
      </c>
      <c r="G47" s="73">
        <f>+(G15/G31-1)*100</f>
        <v>15.245278303048515</v>
      </c>
      <c r="H47" s="73">
        <f t="shared" si="7"/>
        <v>21.361930280546424</v>
      </c>
      <c r="I47" s="73">
        <f t="shared" si="8"/>
        <v>10.620300753390666</v>
      </c>
      <c r="J47" s="73">
        <f t="shared" si="8"/>
        <v>51.07336520131183</v>
      </c>
      <c r="K47" s="73">
        <f t="shared" si="5"/>
        <v>24.61635040712775</v>
      </c>
      <c r="L47" s="73">
        <f t="shared" si="9"/>
        <v>16.753476720900153</v>
      </c>
      <c r="M47" s="4"/>
      <c r="O47" s="32"/>
      <c r="P47" s="32"/>
      <c r="R47" s="16"/>
    </row>
    <row r="48" spans="1:18" ht="14.25" customHeight="1">
      <c r="A48" s="52" t="s">
        <v>7</v>
      </c>
      <c r="B48" s="73">
        <f t="shared" si="6"/>
        <v>19.428066441188395</v>
      </c>
      <c r="C48" s="73">
        <f t="shared" si="10"/>
        <v>-22.854573322929774</v>
      </c>
      <c r="D48" s="73">
        <f t="shared" si="11"/>
        <v>9.549672605235493</v>
      </c>
      <c r="E48" s="73">
        <f aca="true" t="shared" si="12" ref="E48:E56">+(E16/E32-1)*100</f>
        <v>36.606863319219144</v>
      </c>
      <c r="F48" s="73"/>
      <c r="G48" s="73">
        <f>+(G16/G32-1)*100</f>
        <v>18.11035314123488</v>
      </c>
      <c r="H48" s="73">
        <f t="shared" si="7"/>
        <v>47.30592798772597</v>
      </c>
      <c r="I48" s="73">
        <f>(I16/I32-1)*100</f>
        <v>397.78002302743306</v>
      </c>
      <c r="J48" s="73">
        <f aca="true" t="shared" si="13" ref="J48:J55">(J16/J32-1)*100</f>
        <v>60.03814404532475</v>
      </c>
      <c r="K48" s="73">
        <f t="shared" si="5"/>
        <v>90.64445218984396</v>
      </c>
      <c r="L48" s="73">
        <f t="shared" si="9"/>
        <v>31.43597377797438</v>
      </c>
      <c r="M48" s="4"/>
      <c r="O48" s="32"/>
      <c r="P48" s="32"/>
      <c r="R48" s="16"/>
    </row>
    <row r="49" spans="1:18" ht="14.25" customHeight="1">
      <c r="A49" s="48" t="s">
        <v>9</v>
      </c>
      <c r="B49" s="73">
        <f t="shared" si="6"/>
        <v>-35.284464098398146</v>
      </c>
      <c r="C49" s="73">
        <f t="shared" si="10"/>
        <v>-49.973321823268925</v>
      </c>
      <c r="D49" s="73">
        <f t="shared" si="11"/>
        <v>129.75789795762256</v>
      </c>
      <c r="E49" s="73">
        <f t="shared" si="12"/>
        <v>8.063704169156761</v>
      </c>
      <c r="F49" s="73">
        <f aca="true" t="shared" si="14" ref="F49:F56">+(F17/F33-1)*100</f>
        <v>17.196871556603966</v>
      </c>
      <c r="G49" s="73">
        <f>+(G17/G33-1)*100</f>
        <v>-26.687354538401863</v>
      </c>
      <c r="H49" s="73">
        <f t="shared" si="7"/>
        <v>54.3123828658443</v>
      </c>
      <c r="I49" s="73">
        <f>(I17/I33-1)*100</f>
        <v>57.434641131224076</v>
      </c>
      <c r="J49" s="73">
        <f t="shared" si="13"/>
        <v>22.773900436605743</v>
      </c>
      <c r="K49" s="73">
        <f t="shared" si="5"/>
        <v>-21.332273784557685</v>
      </c>
      <c r="L49" s="73">
        <f t="shared" si="9"/>
        <v>50.63873298224046</v>
      </c>
      <c r="M49" s="4"/>
      <c r="R49" s="16"/>
    </row>
    <row r="50" spans="1:18" ht="14.25" customHeight="1">
      <c r="A50" s="48" t="s">
        <v>20</v>
      </c>
      <c r="B50" s="73">
        <f t="shared" si="6"/>
        <v>-3.7376828480557456</v>
      </c>
      <c r="C50" s="73">
        <f t="shared" si="10"/>
        <v>-62.411383896692826</v>
      </c>
      <c r="D50" s="73">
        <f t="shared" si="11"/>
        <v>3.7040187685805304</v>
      </c>
      <c r="E50" s="73">
        <f t="shared" si="12"/>
        <v>-1.3127366373330562</v>
      </c>
      <c r="F50" s="73">
        <f t="shared" si="14"/>
        <v>30.851843282375</v>
      </c>
      <c r="G50" s="73"/>
      <c r="H50" s="73">
        <f t="shared" si="7"/>
        <v>10.172355922745012</v>
      </c>
      <c r="I50" s="73">
        <f>(I18/I34-1)*100</f>
        <v>-7.09264282737434</v>
      </c>
      <c r="J50" s="73">
        <f t="shared" si="13"/>
        <v>-8.700476043394934</v>
      </c>
      <c r="K50" s="73">
        <f t="shared" si="5"/>
        <v>30.782738159135548</v>
      </c>
      <c r="L50" s="73">
        <f t="shared" si="9"/>
        <v>9.273817178669841</v>
      </c>
      <c r="M50" s="4"/>
      <c r="O50" s="32"/>
      <c r="P50" s="32"/>
      <c r="R50" s="16"/>
    </row>
    <row r="51" spans="1:18" ht="14.25" customHeight="1">
      <c r="A51" s="48" t="s">
        <v>10</v>
      </c>
      <c r="B51" s="73">
        <f t="shared" si="6"/>
        <v>-44.56071424761667</v>
      </c>
      <c r="C51" s="73">
        <f t="shared" si="10"/>
        <v>410.9850191040133</v>
      </c>
      <c r="D51" s="73">
        <f t="shared" si="11"/>
        <v>9.383517276692356</v>
      </c>
      <c r="E51" s="73">
        <f t="shared" si="12"/>
        <v>36.29527872789697</v>
      </c>
      <c r="F51" s="73">
        <f t="shared" si="14"/>
        <v>32.1096401012464</v>
      </c>
      <c r="G51" s="73">
        <f aca="true" t="shared" si="15" ref="G51:G56">+(G19/G35-1)*100</f>
        <v>13.930951136477866</v>
      </c>
      <c r="H51" s="73"/>
      <c r="I51" s="73">
        <f>(I19/I35-1)*100</f>
        <v>31.707732746835006</v>
      </c>
      <c r="J51" s="73">
        <f t="shared" si="13"/>
        <v>70.98477787193787</v>
      </c>
      <c r="K51" s="73">
        <f t="shared" si="5"/>
        <v>9.578298865263646</v>
      </c>
      <c r="L51" s="73">
        <f t="shared" si="9"/>
        <v>10.429662567181698</v>
      </c>
      <c r="M51" s="4"/>
      <c r="O51" s="32"/>
      <c r="P51" s="32"/>
      <c r="R51" s="16"/>
    </row>
    <row r="52" spans="1:18" ht="14.25" customHeight="1">
      <c r="A52" s="48" t="s">
        <v>11</v>
      </c>
      <c r="B52" s="73">
        <f t="shared" si="6"/>
        <v>21.61241510143872</v>
      </c>
      <c r="C52" s="73">
        <f t="shared" si="10"/>
        <v>-10.56259440626861</v>
      </c>
      <c r="D52" s="73">
        <f t="shared" si="11"/>
        <v>13.269373284996089</v>
      </c>
      <c r="E52" s="73">
        <f t="shared" si="12"/>
        <v>73.81475788555503</v>
      </c>
      <c r="F52" s="73">
        <f t="shared" si="14"/>
        <v>8.661108483147828</v>
      </c>
      <c r="G52" s="73">
        <f t="shared" si="15"/>
        <v>-53.166421207658324</v>
      </c>
      <c r="H52" s="73">
        <f t="shared" si="7"/>
        <v>33.088369850907284</v>
      </c>
      <c r="I52" s="73"/>
      <c r="J52" s="73">
        <f t="shared" si="13"/>
        <v>96.2134723044232</v>
      </c>
      <c r="K52" s="73">
        <f t="shared" si="5"/>
        <v>34.710412765349986</v>
      </c>
      <c r="L52" s="73">
        <f t="shared" si="9"/>
        <v>18.34164878332809</v>
      </c>
      <c r="M52" s="4"/>
      <c r="O52" s="32"/>
      <c r="P52" s="32"/>
      <c r="R52" s="16"/>
    </row>
    <row r="53" spans="1:18" ht="14.25" customHeight="1">
      <c r="A53" s="48" t="s">
        <v>12</v>
      </c>
      <c r="B53" s="73">
        <f t="shared" si="6"/>
        <v>156.27567928103971</v>
      </c>
      <c r="C53" s="73">
        <f t="shared" si="10"/>
        <v>15.127036634239865</v>
      </c>
      <c r="D53" s="73">
        <f t="shared" si="11"/>
        <v>39.512495429812674</v>
      </c>
      <c r="E53" s="73">
        <f t="shared" si="12"/>
        <v>48.682152413485014</v>
      </c>
      <c r="F53" s="73">
        <f t="shared" si="14"/>
        <v>20.193422140586925</v>
      </c>
      <c r="G53" s="73">
        <f t="shared" si="15"/>
        <v>47.46110055088841</v>
      </c>
      <c r="H53" s="73">
        <f t="shared" si="7"/>
        <v>40.790962410284436</v>
      </c>
      <c r="I53" s="73">
        <f>(I21/I37-1)*100</f>
        <v>97.00017071745313</v>
      </c>
      <c r="J53" s="73"/>
      <c r="K53" s="73">
        <f t="shared" si="5"/>
        <v>37.29139768031886</v>
      </c>
      <c r="L53" s="73">
        <f t="shared" si="9"/>
        <v>51.115602916228696</v>
      </c>
      <c r="M53" s="4"/>
      <c r="O53" s="32"/>
      <c r="P53" s="32"/>
      <c r="R53" s="16"/>
    </row>
    <row r="54" spans="1:18" ht="14.25" customHeight="1">
      <c r="A54" s="48" t="s">
        <v>13</v>
      </c>
      <c r="B54" s="73">
        <f t="shared" si="6"/>
        <v>48.45080712492371</v>
      </c>
      <c r="C54" s="73">
        <f t="shared" si="10"/>
        <v>54.38645510032054</v>
      </c>
      <c r="D54" s="73">
        <f t="shared" si="11"/>
        <v>83.59713121838422</v>
      </c>
      <c r="E54" s="73">
        <f t="shared" si="12"/>
        <v>79.52321927403916</v>
      </c>
      <c r="F54" s="73">
        <f t="shared" si="14"/>
        <v>163.17917298547383</v>
      </c>
      <c r="G54" s="73">
        <f t="shared" si="15"/>
        <v>-93.24446452779033</v>
      </c>
      <c r="H54" s="73">
        <f t="shared" si="7"/>
        <v>37.37696943072315</v>
      </c>
      <c r="I54" s="73">
        <f>(I22/I38-1)*100</f>
        <v>-34.72494886360399</v>
      </c>
      <c r="J54" s="73">
        <f t="shared" si="13"/>
        <v>91.31396231516693</v>
      </c>
      <c r="K54" s="73"/>
      <c r="L54" s="73">
        <f t="shared" si="9"/>
        <v>28.625742552191568</v>
      </c>
      <c r="M54" s="4"/>
      <c r="O54" s="32"/>
      <c r="P54" s="32"/>
      <c r="R54" s="16"/>
    </row>
    <row r="55" spans="1:18" ht="14.25" customHeight="1">
      <c r="A55" s="48" t="s">
        <v>14</v>
      </c>
      <c r="B55" s="73">
        <f t="shared" si="6"/>
        <v>30.381102606773737</v>
      </c>
      <c r="C55" s="73">
        <f t="shared" si="10"/>
        <v>-67.94974739814788</v>
      </c>
      <c r="D55" s="73">
        <f t="shared" si="11"/>
        <v>5.803149454407497</v>
      </c>
      <c r="E55" s="73">
        <f t="shared" si="12"/>
        <v>8.573035963593512</v>
      </c>
      <c r="F55" s="73">
        <f t="shared" si="14"/>
        <v>-15.172591500130073</v>
      </c>
      <c r="G55" s="73">
        <f t="shared" si="15"/>
        <v>36.332175318277436</v>
      </c>
      <c r="H55" s="73">
        <f t="shared" si="7"/>
        <v>9.955045654094308</v>
      </c>
      <c r="I55" s="73">
        <f>(I23/I39-1)*100</f>
        <v>44.683190558256335</v>
      </c>
      <c r="J55" s="73">
        <f t="shared" si="13"/>
        <v>78.76799565239322</v>
      </c>
      <c r="K55" s="73">
        <f>+(K23/K39-1)*100</f>
        <v>53.97365405252421</v>
      </c>
      <c r="L55" s="73">
        <f t="shared" si="9"/>
        <v>9.828981537100656</v>
      </c>
      <c r="M55" s="4"/>
      <c r="O55" s="32"/>
      <c r="P55" s="32"/>
      <c r="R55" s="16"/>
    </row>
    <row r="56" spans="1:18" s="3" customFormat="1" ht="15" customHeight="1">
      <c r="A56" s="56" t="s">
        <v>35</v>
      </c>
      <c r="B56" s="74">
        <f t="shared" si="6"/>
        <v>23.104600603649985</v>
      </c>
      <c r="C56" s="74">
        <f t="shared" si="10"/>
        <v>21.086594204502273</v>
      </c>
      <c r="D56" s="74">
        <f t="shared" si="11"/>
        <v>28.026855166143385</v>
      </c>
      <c r="E56" s="74">
        <f t="shared" si="12"/>
        <v>26.098566640254226</v>
      </c>
      <c r="F56" s="74">
        <f t="shared" si="14"/>
        <v>23.38581607267962</v>
      </c>
      <c r="G56" s="74">
        <f t="shared" si="15"/>
        <v>28.306233027481987</v>
      </c>
      <c r="H56" s="74">
        <f>(H24/H40-1)*100</f>
        <v>33.258295228964286</v>
      </c>
      <c r="I56" s="74">
        <f>(I24/I40-1)*100</f>
        <v>-3.325300601983505</v>
      </c>
      <c r="J56" s="74">
        <f>(J24/J40-1)*100</f>
        <v>46.00433151394603</v>
      </c>
      <c r="K56" s="74">
        <f>+(K24/K40-1)*100</f>
        <v>23.613923178241002</v>
      </c>
      <c r="L56" s="74">
        <f>+(L24/L40-1)*100</f>
        <v>26.48137335026439</v>
      </c>
      <c r="R56" s="33"/>
    </row>
    <row r="57" spans="1:12" ht="10.5" customHeight="1" thickBot="1">
      <c r="A57" s="64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1:12" ht="2.25" customHeight="1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1:12" s="12" customFormat="1" ht="12">
      <c r="A59" s="61" t="s">
        <v>48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</row>
  </sheetData>
  <sheetProtection selectLockedCells="1"/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63" sqref="N63"/>
    </sheetView>
  </sheetViews>
  <sheetFormatPr defaultColWidth="11.421875" defaultRowHeight="12.75"/>
  <cols>
    <col min="1" max="1" width="10.00390625" style="0" customWidth="1"/>
    <col min="2" max="12" width="8.421875" style="0" customWidth="1"/>
    <col min="13" max="13" width="9.140625" style="0" customWidth="1"/>
    <col min="15" max="15" width="12.57421875" style="0" bestFit="1" customWidth="1"/>
    <col min="16" max="16" width="11.57421875" style="0" bestFit="1" customWidth="1"/>
  </cols>
  <sheetData>
    <row r="1" spans="1:13" ht="12.75">
      <c r="A1" s="36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>
      <c r="A2" s="36" t="str">
        <f>CONCATENATE(IF(B24&gt;0,"ARGENTINA, ",""),IF(C24&gt;0,"BOLIVIA, ",""),IF(D24&gt;0,"BRASIL, ",""),IF(E24&gt;0,"CHILE, ",""),IF(F24&gt;0,"COLOMBIA, ",""),IF(G24&gt;0,"ECUADOR, ",""),IF(H24&gt;0,"MÉXICO, ",""),IF(I24&gt;0,"PARAGUAY, ",""),IF(J24&gt;0,"PERÚ",""),IF(K24&gt;0,"URUGUAY",""),IF(L24&gt;0," Y VENEZUELA",""))</f>
        <v>ARGENTINA, BOLIVIA, BRASIL, CHILE, COLOMBIA, ECUADOR, MÉXICO, PARAGUAY, PERÚURUGUAY Y VENEZUELA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>
      <c r="A3" s="36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>
      <c r="A4" s="37" t="str">
        <f>+Exp!A4</f>
        <v>Enero-marzo 2010-2011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>
      <c r="A5" s="37" t="s">
        <v>42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7.5" customHeight="1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5" customHeight="1" thickBot="1">
      <c r="A7" s="65"/>
      <c r="B7" s="40" t="s">
        <v>30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15" customHeight="1" thickBot="1">
      <c r="A8" s="65" t="s">
        <v>1</v>
      </c>
      <c r="B8" s="40" t="s">
        <v>36</v>
      </c>
      <c r="C8" s="40" t="s">
        <v>37</v>
      </c>
      <c r="D8" s="40" t="s">
        <v>38</v>
      </c>
      <c r="E8" s="66" t="s">
        <v>39</v>
      </c>
      <c r="F8" s="40" t="s">
        <v>46</v>
      </c>
      <c r="G8" s="40" t="s">
        <v>40</v>
      </c>
      <c r="H8" s="40" t="s">
        <v>41</v>
      </c>
      <c r="I8" s="40" t="s">
        <v>47</v>
      </c>
      <c r="J8" s="40" t="s">
        <v>43</v>
      </c>
      <c r="K8" s="40" t="s">
        <v>44</v>
      </c>
      <c r="L8" s="40" t="s">
        <v>60</v>
      </c>
      <c r="M8" s="40" t="s">
        <v>22</v>
      </c>
    </row>
    <row r="9" spans="1:13" ht="9" customHeight="1">
      <c r="A9" s="67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5">
      <c r="A10" s="68"/>
      <c r="B10" s="68" t="str">
        <f>+Exp!B10</f>
        <v>Enero-marzo 2011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ht="9" customHeight="1">
      <c r="A11" s="70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23" s="5" customFormat="1" ht="14.25" customHeight="1">
      <c r="A12" s="48" t="s">
        <v>3</v>
      </c>
      <c r="B12" s="71"/>
      <c r="C12" s="71">
        <v>206.091798</v>
      </c>
      <c r="D12" s="71">
        <v>3707.343</v>
      </c>
      <c r="E12" s="71">
        <v>1190.3391546899954</v>
      </c>
      <c r="F12" s="71">
        <v>349.83217422000007</v>
      </c>
      <c r="G12" s="71">
        <v>119.886343</v>
      </c>
      <c r="H12" s="71">
        <v>250.35088000000002</v>
      </c>
      <c r="I12" s="71">
        <v>322.51912</v>
      </c>
      <c r="J12" s="71">
        <v>365.3017009</v>
      </c>
      <c r="K12" s="71">
        <v>496.361242</v>
      </c>
      <c r="L12" s="78">
        <v>257.83728229</v>
      </c>
      <c r="M12" s="78">
        <f>SUM(B12:L12)</f>
        <v>7265.862695099996</v>
      </c>
      <c r="O12" s="16"/>
      <c r="P12" s="16"/>
      <c r="Q12" s="16"/>
      <c r="R12" s="16"/>
      <c r="S12" s="16"/>
      <c r="T12" s="16"/>
      <c r="U12" s="16"/>
      <c r="V12" s="16"/>
      <c r="W12" s="16"/>
    </row>
    <row r="13" spans="1:23" s="5" customFormat="1" ht="14.25" customHeight="1">
      <c r="A13" s="48" t="s">
        <v>4</v>
      </c>
      <c r="B13" s="71">
        <v>139.55278565</v>
      </c>
      <c r="C13" s="71"/>
      <c r="D13" s="71">
        <v>571.743</v>
      </c>
      <c r="E13" s="71">
        <v>26.429847920000025</v>
      </c>
      <c r="F13" s="71">
        <v>40.76751642</v>
      </c>
      <c r="G13" s="71">
        <v>2.234502</v>
      </c>
      <c r="H13" s="71">
        <v>16.604748999999998</v>
      </c>
      <c r="I13" s="71">
        <v>4.36703</v>
      </c>
      <c r="J13" s="71">
        <v>65.69827000000001</v>
      </c>
      <c r="K13" s="71">
        <v>2.266381</v>
      </c>
      <c r="L13" s="78">
        <v>56.16494358</v>
      </c>
      <c r="M13" s="78">
        <f aca="true" t="shared" si="0" ref="M13:M23">SUM(B13:L13)</f>
        <v>925.8290255700001</v>
      </c>
      <c r="O13" s="16"/>
      <c r="P13" s="16"/>
      <c r="Q13" s="16"/>
      <c r="R13" s="16"/>
      <c r="S13" s="16"/>
      <c r="T13" s="16"/>
      <c r="U13" s="16"/>
      <c r="V13" s="16"/>
      <c r="W13" s="16"/>
    </row>
    <row r="14" spans="1:23" s="5" customFormat="1" ht="14.25" customHeight="1">
      <c r="A14" s="48" t="s">
        <v>5</v>
      </c>
      <c r="B14" s="71">
        <v>4699.16161153</v>
      </c>
      <c r="C14" s="71">
        <v>274.261848</v>
      </c>
      <c r="D14" s="71"/>
      <c r="E14" s="71">
        <v>1463.2862632999988</v>
      </c>
      <c r="F14" s="71">
        <v>644.42041868</v>
      </c>
      <c r="G14" s="71">
        <v>223.113961</v>
      </c>
      <c r="H14" s="71">
        <v>1096.271044</v>
      </c>
      <c r="I14" s="71">
        <v>628.27255</v>
      </c>
      <c r="J14" s="71">
        <v>568.6092577999999</v>
      </c>
      <c r="K14" s="71">
        <v>609.1283599999999</v>
      </c>
      <c r="L14" s="78">
        <v>700.2280403199981</v>
      </c>
      <c r="M14" s="78">
        <f t="shared" si="0"/>
        <v>10906.753354629998</v>
      </c>
      <c r="O14" s="16"/>
      <c r="P14" s="16"/>
      <c r="Q14" s="16"/>
      <c r="R14" s="16"/>
      <c r="S14" s="16"/>
      <c r="T14" s="16"/>
      <c r="U14" s="16"/>
      <c r="V14" s="16"/>
      <c r="W14" s="16"/>
    </row>
    <row r="15" spans="1:23" s="5" customFormat="1" ht="14.25" customHeight="1">
      <c r="A15" s="48" t="s">
        <v>6</v>
      </c>
      <c r="B15" s="71">
        <v>242.66154360000004</v>
      </c>
      <c r="C15" s="71">
        <v>65.814238</v>
      </c>
      <c r="D15" s="71">
        <v>1090.974</v>
      </c>
      <c r="E15" s="71"/>
      <c r="F15" s="71">
        <v>190.55353194999998</v>
      </c>
      <c r="G15" s="71">
        <v>137.429348</v>
      </c>
      <c r="H15" s="71">
        <v>560.21912</v>
      </c>
      <c r="I15" s="71">
        <v>33.466300000000004</v>
      </c>
      <c r="J15" s="71">
        <v>284.7116507</v>
      </c>
      <c r="K15" s="71">
        <v>34.451944000000005</v>
      </c>
      <c r="L15" s="78">
        <v>199.83437066</v>
      </c>
      <c r="M15" s="78">
        <f t="shared" si="0"/>
        <v>2840.11604691</v>
      </c>
      <c r="O15" s="16"/>
      <c r="P15" s="16"/>
      <c r="Q15" s="16"/>
      <c r="R15" s="16"/>
      <c r="S15" s="16"/>
      <c r="T15" s="16"/>
      <c r="U15" s="16"/>
      <c r="V15" s="16"/>
      <c r="W15" s="16"/>
    </row>
    <row r="16" spans="1:23" s="5" customFormat="1" ht="14.25" customHeight="1">
      <c r="A16" s="52" t="s">
        <v>7</v>
      </c>
      <c r="B16" s="71">
        <v>32.072266</v>
      </c>
      <c r="C16" s="71">
        <v>43.991799</v>
      </c>
      <c r="D16" s="71">
        <v>299.237</v>
      </c>
      <c r="E16" s="71">
        <v>493.25591592000006</v>
      </c>
      <c r="F16" s="71"/>
      <c r="G16" s="71">
        <v>554.833079</v>
      </c>
      <c r="H16" s="71">
        <v>191.631476</v>
      </c>
      <c r="I16" s="71">
        <v>2.89629</v>
      </c>
      <c r="J16" s="71">
        <v>297.86533239999994</v>
      </c>
      <c r="K16" s="71">
        <v>2.9550569999999996</v>
      </c>
      <c r="L16" s="78">
        <v>282.31572306000106</v>
      </c>
      <c r="M16" s="78">
        <f t="shared" si="0"/>
        <v>2201.053938380001</v>
      </c>
      <c r="O16" s="16"/>
      <c r="P16" s="16"/>
      <c r="Q16" s="16"/>
      <c r="R16" s="16"/>
      <c r="S16" s="16"/>
      <c r="T16" s="16"/>
      <c r="U16" s="16"/>
      <c r="V16" s="16"/>
      <c r="W16" s="16"/>
    </row>
    <row r="17" spans="1:23" s="5" customFormat="1" ht="14.25" customHeight="1">
      <c r="A17" s="48" t="s">
        <v>9</v>
      </c>
      <c r="B17" s="71">
        <v>1.6290223899999998</v>
      </c>
      <c r="C17" s="71">
        <v>0.07951000000000001</v>
      </c>
      <c r="D17" s="71">
        <v>10.598</v>
      </c>
      <c r="E17" s="71">
        <v>1.73951922</v>
      </c>
      <c r="F17" s="71">
        <v>1.0363722</v>
      </c>
      <c r="G17" s="71">
        <v>1.947</v>
      </c>
      <c r="H17" s="71">
        <v>2.6303389999999998</v>
      </c>
      <c r="I17" s="71">
        <v>0.32924000000000003</v>
      </c>
      <c r="J17" s="71">
        <v>0.1855327</v>
      </c>
      <c r="K17" s="71">
        <v>1.240167</v>
      </c>
      <c r="L17" s="78">
        <v>70.74526026000001</v>
      </c>
      <c r="M17" s="78">
        <f t="shared" si="0"/>
        <v>92.15996277</v>
      </c>
      <c r="O17" s="16"/>
      <c r="P17" s="16"/>
      <c r="Q17" s="16"/>
      <c r="R17" s="16"/>
      <c r="S17" s="16"/>
      <c r="T17" s="16"/>
      <c r="U17" s="16"/>
      <c r="V17" s="16"/>
      <c r="W17" s="16"/>
    </row>
    <row r="18" spans="1:23" s="5" customFormat="1" ht="14.25" customHeight="1">
      <c r="A18" s="48" t="s">
        <v>20</v>
      </c>
      <c r="B18" s="71">
        <v>49.826847969999996</v>
      </c>
      <c r="C18" s="71">
        <v>6.467549</v>
      </c>
      <c r="D18" s="71">
        <v>22.558</v>
      </c>
      <c r="E18" s="71">
        <v>295.97599622999974</v>
      </c>
      <c r="F18" s="71">
        <v>239.56550786000003</v>
      </c>
      <c r="G18" s="71"/>
      <c r="H18" s="71">
        <v>15.719535</v>
      </c>
      <c r="I18" s="71">
        <v>0.64223</v>
      </c>
      <c r="J18" s="71">
        <v>500.48006789999994</v>
      </c>
      <c r="K18" s="71">
        <v>3.706763</v>
      </c>
      <c r="L18" s="78">
        <v>149.32690822</v>
      </c>
      <c r="M18" s="78">
        <f t="shared" si="0"/>
        <v>1284.2694051799995</v>
      </c>
      <c r="O18" s="16"/>
      <c r="P18" s="16"/>
      <c r="Q18" s="16"/>
      <c r="R18" s="16"/>
      <c r="S18" s="16"/>
      <c r="T18" s="16"/>
      <c r="U18" s="16"/>
      <c r="V18" s="16"/>
      <c r="W18" s="16"/>
    </row>
    <row r="19" spans="1:23" s="5" customFormat="1" ht="14.25" customHeight="1">
      <c r="A19" s="48" t="s">
        <v>10</v>
      </c>
      <c r="B19" s="71">
        <v>689.76220638</v>
      </c>
      <c r="C19" s="71">
        <v>41.927642999999996</v>
      </c>
      <c r="D19" s="71">
        <v>1073.128</v>
      </c>
      <c r="E19" s="71">
        <v>442.6926995499992</v>
      </c>
      <c r="F19" s="71">
        <v>1162.4348199500002</v>
      </c>
      <c r="G19" s="71">
        <v>180.356463</v>
      </c>
      <c r="H19" s="71"/>
      <c r="I19" s="71">
        <v>37.694269999999996</v>
      </c>
      <c r="J19" s="71">
        <v>303.81431910000003</v>
      </c>
      <c r="K19" s="71">
        <v>46.940718000000004</v>
      </c>
      <c r="L19" s="78">
        <v>341.627531380001</v>
      </c>
      <c r="M19" s="78">
        <f t="shared" si="0"/>
        <v>4320.37867036</v>
      </c>
      <c r="O19" s="16"/>
      <c r="P19" s="16"/>
      <c r="Q19" s="16"/>
      <c r="R19" s="16"/>
      <c r="S19" s="16"/>
      <c r="T19" s="16"/>
      <c r="U19" s="16"/>
      <c r="V19" s="16"/>
      <c r="W19" s="16"/>
    </row>
    <row r="20" spans="1:23" s="5" customFormat="1" ht="14.25" customHeight="1">
      <c r="A20" s="48" t="s">
        <v>11</v>
      </c>
      <c r="B20" s="71">
        <v>114.53040743</v>
      </c>
      <c r="C20" s="71">
        <v>8.53347</v>
      </c>
      <c r="D20" s="71">
        <v>143.343</v>
      </c>
      <c r="E20" s="71">
        <v>181.98801837999986</v>
      </c>
      <c r="F20" s="71">
        <v>16.93264645</v>
      </c>
      <c r="G20" s="71">
        <v>1.955</v>
      </c>
      <c r="H20" s="71">
        <v>2.755232</v>
      </c>
      <c r="I20" s="71"/>
      <c r="J20" s="71">
        <v>70.0846937</v>
      </c>
      <c r="K20" s="71">
        <v>20.098694</v>
      </c>
      <c r="L20" s="78">
        <v>8.96703449</v>
      </c>
      <c r="M20" s="78">
        <f t="shared" si="0"/>
        <v>569.1881964499997</v>
      </c>
      <c r="O20" s="16"/>
      <c r="P20" s="16"/>
      <c r="Q20" s="16"/>
      <c r="R20" s="16"/>
      <c r="S20" s="16"/>
      <c r="T20" s="16"/>
      <c r="U20" s="16"/>
      <c r="V20" s="16"/>
      <c r="W20" s="16"/>
    </row>
    <row r="21" spans="1:23" s="5" customFormat="1" ht="14.25" customHeight="1">
      <c r="A21" s="48" t="s">
        <v>12</v>
      </c>
      <c r="B21" s="71">
        <v>32.635553310000006</v>
      </c>
      <c r="C21" s="71">
        <v>105.86031799999999</v>
      </c>
      <c r="D21" s="71">
        <v>287.261</v>
      </c>
      <c r="E21" s="71">
        <v>480.1151932200003</v>
      </c>
      <c r="F21" s="71">
        <v>250.83860090000002</v>
      </c>
      <c r="G21" s="71">
        <v>253.92141399999997</v>
      </c>
      <c r="H21" s="71">
        <v>114.26677000000001</v>
      </c>
      <c r="I21" s="71">
        <v>1.5221300000000002</v>
      </c>
      <c r="J21" s="71"/>
      <c r="K21" s="71">
        <v>6.499897</v>
      </c>
      <c r="L21" s="78">
        <v>129.03228015000002</v>
      </c>
      <c r="M21" s="78">
        <f t="shared" si="0"/>
        <v>1661.9531565800003</v>
      </c>
      <c r="O21" s="16"/>
      <c r="P21" s="16"/>
      <c r="Q21" s="16"/>
      <c r="R21" s="16"/>
      <c r="S21" s="16"/>
      <c r="T21" s="16"/>
      <c r="U21" s="16"/>
      <c r="V21" s="16"/>
      <c r="W21" s="16"/>
    </row>
    <row r="22" spans="1:23" s="5" customFormat="1" ht="14.25" customHeight="1">
      <c r="A22" s="48" t="s">
        <v>13</v>
      </c>
      <c r="B22" s="71">
        <v>125.68584999</v>
      </c>
      <c r="C22" s="71">
        <v>5.837349000000001</v>
      </c>
      <c r="D22" s="71">
        <v>450.882</v>
      </c>
      <c r="E22" s="71">
        <v>36.09724919000003</v>
      </c>
      <c r="F22" s="71">
        <v>14.79431033</v>
      </c>
      <c r="G22" s="71">
        <v>13.421</v>
      </c>
      <c r="H22" s="71">
        <v>65.189069</v>
      </c>
      <c r="I22" s="71">
        <v>45.020160000000004</v>
      </c>
      <c r="J22" s="71">
        <v>25.6237362</v>
      </c>
      <c r="K22" s="71"/>
      <c r="L22" s="78">
        <v>61.719567950000005</v>
      </c>
      <c r="M22" s="78">
        <f t="shared" si="0"/>
        <v>844.2702916600003</v>
      </c>
      <c r="O22" s="16"/>
      <c r="P22" s="16"/>
      <c r="Q22" s="16"/>
      <c r="R22" s="16"/>
      <c r="S22" s="16"/>
      <c r="T22" s="16"/>
      <c r="U22" s="16"/>
      <c r="V22" s="16"/>
      <c r="W22" s="16"/>
    </row>
    <row r="23" spans="1:23" s="5" customFormat="1" ht="14.25" customHeight="1">
      <c r="A23" s="48" t="s">
        <v>14</v>
      </c>
      <c r="B23" s="71">
        <v>3.2299457499999997</v>
      </c>
      <c r="C23" s="71">
        <v>115.993523</v>
      </c>
      <c r="D23" s="71">
        <v>274.398</v>
      </c>
      <c r="E23" s="71">
        <v>45.103397389999984</v>
      </c>
      <c r="F23" s="71">
        <v>166.88637597</v>
      </c>
      <c r="G23" s="71">
        <v>108.235547</v>
      </c>
      <c r="H23" s="71">
        <v>119.726667</v>
      </c>
      <c r="I23" s="71">
        <v>60.11839</v>
      </c>
      <c r="J23" s="71">
        <v>26.7270664</v>
      </c>
      <c r="K23" s="71">
        <v>189.323014</v>
      </c>
      <c r="L23" s="78"/>
      <c r="M23" s="78">
        <f t="shared" si="0"/>
        <v>1109.74192651</v>
      </c>
      <c r="O23" s="16"/>
      <c r="P23" s="16"/>
      <c r="Q23" s="16"/>
      <c r="R23" s="16"/>
      <c r="S23" s="16"/>
      <c r="T23" s="16"/>
      <c r="U23" s="16"/>
      <c r="V23" s="16"/>
      <c r="W23" s="16"/>
    </row>
    <row r="24" spans="1:15" s="6" customFormat="1" ht="15" customHeight="1">
      <c r="A24" s="56" t="s">
        <v>35</v>
      </c>
      <c r="B24" s="72">
        <f aca="true" t="shared" si="1" ref="B24:L24">SUM(B12:B23)</f>
        <v>6130.748040000001</v>
      </c>
      <c r="C24" s="72">
        <f t="shared" si="1"/>
        <v>874.859045</v>
      </c>
      <c r="D24" s="72">
        <f t="shared" si="1"/>
        <v>7931.465</v>
      </c>
      <c r="E24" s="72">
        <f t="shared" si="1"/>
        <v>4657.023255009994</v>
      </c>
      <c r="F24" s="72">
        <f t="shared" si="1"/>
        <v>3078.06227493</v>
      </c>
      <c r="G24" s="72">
        <f t="shared" si="1"/>
        <v>1597.333657</v>
      </c>
      <c r="H24" s="72">
        <f t="shared" si="1"/>
        <v>2435.364881</v>
      </c>
      <c r="I24" s="72">
        <f t="shared" si="1"/>
        <v>1136.8477100000002</v>
      </c>
      <c r="J24" s="72">
        <f t="shared" si="1"/>
        <v>2509.1016277999997</v>
      </c>
      <c r="K24" s="72">
        <f t="shared" si="1"/>
        <v>1412.9722369999997</v>
      </c>
      <c r="L24" s="72">
        <f t="shared" si="1"/>
        <v>2257.79894236</v>
      </c>
      <c r="M24" s="72">
        <f>SUM(B24:L24)</f>
        <v>34021.576670099996</v>
      </c>
      <c r="N24" s="22"/>
      <c r="O24" s="21"/>
    </row>
    <row r="25" spans="1:13" ht="9" customHeight="1">
      <c r="A25" s="35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5">
      <c r="A26" s="68"/>
      <c r="B26" s="68" t="str">
        <f>+Exp!B26</f>
        <v>Enero-marzo 2010</v>
      </c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ht="9" customHeight="1">
      <c r="A27" s="70"/>
      <c r="B27" s="35"/>
      <c r="C27" s="35"/>
      <c r="D27" s="69"/>
      <c r="E27" s="69"/>
      <c r="F27" s="69"/>
      <c r="G27" s="69"/>
      <c r="H27" s="69"/>
      <c r="I27" s="69"/>
      <c r="J27" s="69"/>
      <c r="K27" s="69"/>
      <c r="L27" s="69"/>
      <c r="M27" s="35"/>
    </row>
    <row r="28" spans="1:25" s="5" customFormat="1" ht="14.25" customHeight="1">
      <c r="A28" s="48" t="s">
        <v>3</v>
      </c>
      <c r="B28" s="71"/>
      <c r="C28" s="71">
        <v>159.20606899999999</v>
      </c>
      <c r="D28" s="71">
        <v>3106.826</v>
      </c>
      <c r="E28" s="71">
        <v>1166.0676024100023</v>
      </c>
      <c r="F28" s="71">
        <v>318.09153719</v>
      </c>
      <c r="G28" s="71">
        <v>135.176672</v>
      </c>
      <c r="H28" s="71">
        <v>253.517321</v>
      </c>
      <c r="I28" s="71">
        <v>314.979103</v>
      </c>
      <c r="J28" s="71">
        <v>206.0279101</v>
      </c>
      <c r="K28" s="71">
        <v>307.959823</v>
      </c>
      <c r="L28" s="78">
        <v>180.26819575000002</v>
      </c>
      <c r="M28" s="78">
        <f>SUM(B28:L28)</f>
        <v>6148.120233450001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s="5" customFormat="1" ht="14.25" customHeight="1">
      <c r="A29" s="48" t="s">
        <v>4</v>
      </c>
      <c r="B29" s="71">
        <v>97.22765545</v>
      </c>
      <c r="C29" s="71"/>
      <c r="D29" s="71">
        <v>431.742</v>
      </c>
      <c r="E29" s="71">
        <v>22.049497620000007</v>
      </c>
      <c r="F29" s="71">
        <v>68.0629513</v>
      </c>
      <c r="G29" s="71">
        <v>1.7046199999999998</v>
      </c>
      <c r="H29" s="71">
        <v>6.9133569999999995</v>
      </c>
      <c r="I29" s="71">
        <v>4.517134</v>
      </c>
      <c r="J29" s="71">
        <v>71.34212149999999</v>
      </c>
      <c r="K29" s="71">
        <v>1.1172950000000001</v>
      </c>
      <c r="L29" s="78">
        <v>82.24761373</v>
      </c>
      <c r="M29" s="78">
        <f aca="true" t="shared" si="2" ref="M29:M39">SUM(B29:L29)</f>
        <v>786.9242456000001</v>
      </c>
      <c r="N29" s="2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s="5" customFormat="1" ht="14.25" customHeight="1">
      <c r="A30" s="48" t="s">
        <v>5</v>
      </c>
      <c r="B30" s="71">
        <v>3540.0797976100002</v>
      </c>
      <c r="C30" s="71">
        <v>237.196224</v>
      </c>
      <c r="D30" s="71"/>
      <c r="E30" s="71">
        <v>768.8072033499982</v>
      </c>
      <c r="F30" s="71">
        <v>603.37003712</v>
      </c>
      <c r="G30" s="71">
        <v>197.301623</v>
      </c>
      <c r="H30" s="71">
        <v>966.764172</v>
      </c>
      <c r="I30" s="71">
        <v>470.402746</v>
      </c>
      <c r="J30" s="71">
        <v>447.1029721</v>
      </c>
      <c r="K30" s="71">
        <v>321.043743</v>
      </c>
      <c r="L30" s="78">
        <v>749.399020980004</v>
      </c>
      <c r="M30" s="78">
        <f t="shared" si="2"/>
        <v>8301.467539160003</v>
      </c>
      <c r="N3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s="5" customFormat="1" ht="14.25" customHeight="1">
      <c r="A31" s="48" t="s">
        <v>6</v>
      </c>
      <c r="B31" s="71">
        <v>181.40584760000002</v>
      </c>
      <c r="C31" s="71">
        <v>73.258938</v>
      </c>
      <c r="D31" s="71">
        <v>946.353</v>
      </c>
      <c r="E31" s="71"/>
      <c r="F31" s="71">
        <v>144.73575412999998</v>
      </c>
      <c r="G31" s="71">
        <v>126.383244</v>
      </c>
      <c r="H31" s="71">
        <v>415.562295</v>
      </c>
      <c r="I31" s="71">
        <v>23.345373</v>
      </c>
      <c r="J31" s="71">
        <v>206.2659188</v>
      </c>
      <c r="K31" s="71">
        <v>23.210805</v>
      </c>
      <c r="L31" s="78">
        <v>121.58377141</v>
      </c>
      <c r="M31" s="78">
        <f t="shared" si="2"/>
        <v>2262.10494694</v>
      </c>
      <c r="N31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s="5" customFormat="1" ht="14.25" customHeight="1">
      <c r="A32" s="52" t="s">
        <v>7</v>
      </c>
      <c r="B32" s="71">
        <v>24.388759690000004</v>
      </c>
      <c r="C32" s="71">
        <v>23.851059</v>
      </c>
      <c r="D32" s="71">
        <v>212.175</v>
      </c>
      <c r="E32" s="71">
        <v>380.3065340000004</v>
      </c>
      <c r="F32" s="71"/>
      <c r="G32" s="71">
        <v>418.613717</v>
      </c>
      <c r="H32" s="71">
        <v>144.580882</v>
      </c>
      <c r="I32" s="71">
        <v>1.775916</v>
      </c>
      <c r="J32" s="71">
        <v>280.04558619999995</v>
      </c>
      <c r="K32" s="71">
        <v>1.674183</v>
      </c>
      <c r="L32" s="78">
        <v>393.742174999999</v>
      </c>
      <c r="M32" s="78">
        <f t="shared" si="2"/>
        <v>1881.1538118899994</v>
      </c>
      <c r="N32" s="2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s="5" customFormat="1" ht="14.25" customHeight="1">
      <c r="A33" s="48" t="s">
        <v>9</v>
      </c>
      <c r="B33" s="71">
        <v>2.59187241</v>
      </c>
      <c r="C33" s="71">
        <v>0.269692</v>
      </c>
      <c r="D33" s="71">
        <v>19.077</v>
      </c>
      <c r="E33" s="71">
        <v>1.08953648</v>
      </c>
      <c r="F33" s="71">
        <v>1.0677902799999999</v>
      </c>
      <c r="G33" s="71">
        <v>0.054</v>
      </c>
      <c r="H33" s="71">
        <v>2.959146</v>
      </c>
      <c r="I33" s="71">
        <v>0.171738</v>
      </c>
      <c r="J33" s="71">
        <v>0.1689437</v>
      </c>
      <c r="K33" s="71">
        <v>0.028468</v>
      </c>
      <c r="L33" s="78">
        <v>62.38504884</v>
      </c>
      <c r="M33" s="78">
        <f t="shared" si="2"/>
        <v>89.86323571</v>
      </c>
      <c r="N33" s="2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s="5" customFormat="1" ht="14.25" customHeight="1">
      <c r="A34" s="48" t="s">
        <v>20</v>
      </c>
      <c r="B34" s="71">
        <v>41.98053071</v>
      </c>
      <c r="C34" s="71">
        <v>3.547687</v>
      </c>
      <c r="D34" s="71">
        <v>15.263</v>
      </c>
      <c r="E34" s="71">
        <v>207.28011095000014</v>
      </c>
      <c r="F34" s="71">
        <v>192.99672009000003</v>
      </c>
      <c r="G34" s="71"/>
      <c r="H34" s="71">
        <v>23.824437000000003</v>
      </c>
      <c r="I34" s="71">
        <v>0.39182100000000003</v>
      </c>
      <c r="J34" s="71">
        <v>366.00194430000005</v>
      </c>
      <c r="K34" s="71">
        <v>29.069964</v>
      </c>
      <c r="L34" s="78">
        <v>107.10619195999999</v>
      </c>
      <c r="M34" s="78">
        <f t="shared" si="2"/>
        <v>987.4624070100001</v>
      </c>
      <c r="N34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s="5" customFormat="1" ht="14.25" customHeight="1">
      <c r="A35" s="48" t="s">
        <v>10</v>
      </c>
      <c r="B35" s="71">
        <v>347.59330891999997</v>
      </c>
      <c r="C35" s="71">
        <v>22.268331</v>
      </c>
      <c r="D35" s="71">
        <v>805.213</v>
      </c>
      <c r="E35" s="71">
        <v>371.5472830400004</v>
      </c>
      <c r="F35" s="71">
        <v>762.38680108</v>
      </c>
      <c r="G35" s="71">
        <v>167.32135</v>
      </c>
      <c r="H35" s="71"/>
      <c r="I35" s="71">
        <v>16.678580999999998</v>
      </c>
      <c r="J35" s="71">
        <v>225.24449719999998</v>
      </c>
      <c r="K35" s="71">
        <v>36.169495000000005</v>
      </c>
      <c r="L35" s="78">
        <v>313.267402229999</v>
      </c>
      <c r="M35" s="78">
        <f t="shared" si="2"/>
        <v>3067.6900494699994</v>
      </c>
      <c r="N3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s="5" customFormat="1" ht="14.25" customHeight="1">
      <c r="A36" s="48" t="s">
        <v>11</v>
      </c>
      <c r="B36" s="71">
        <v>114.02463415</v>
      </c>
      <c r="C36" s="71">
        <v>6.9052690000000005</v>
      </c>
      <c r="D36" s="71">
        <v>153.39</v>
      </c>
      <c r="E36" s="71">
        <v>131.14659778000006</v>
      </c>
      <c r="F36" s="71">
        <v>2.82017409</v>
      </c>
      <c r="G36" s="71">
        <v>0.927</v>
      </c>
      <c r="H36" s="71">
        <v>2.449977</v>
      </c>
      <c r="I36" s="71"/>
      <c r="J36" s="71">
        <v>26.713576800000002</v>
      </c>
      <c r="K36" s="71">
        <v>14.397632999999999</v>
      </c>
      <c r="L36" s="78">
        <v>10.49191001</v>
      </c>
      <c r="M36" s="78">
        <f t="shared" si="2"/>
        <v>463.2667718300001</v>
      </c>
      <c r="N36" s="2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s="5" customFormat="1" ht="14.25" customHeight="1">
      <c r="A37" s="48" t="s">
        <v>12</v>
      </c>
      <c r="B37" s="71">
        <v>17.034713560000004</v>
      </c>
      <c r="C37" s="71">
        <v>81.14495</v>
      </c>
      <c r="D37" s="71">
        <v>193.769</v>
      </c>
      <c r="E37" s="71">
        <v>267.9874973900003</v>
      </c>
      <c r="F37" s="71">
        <v>175.29480274000002</v>
      </c>
      <c r="G37" s="71">
        <v>189.750616</v>
      </c>
      <c r="H37" s="71">
        <v>80.556432</v>
      </c>
      <c r="I37" s="71">
        <v>0.8461409999999999</v>
      </c>
      <c r="J37" s="71"/>
      <c r="K37" s="71">
        <v>4.17995</v>
      </c>
      <c r="L37" s="78">
        <v>78.19432497000011</v>
      </c>
      <c r="M37" s="78">
        <f t="shared" si="2"/>
        <v>1088.7584276600005</v>
      </c>
      <c r="N37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s="5" customFormat="1" ht="14.25" customHeight="1">
      <c r="A38" s="48" t="s">
        <v>13</v>
      </c>
      <c r="B38" s="71">
        <v>106.83365124999999</v>
      </c>
      <c r="C38" s="71">
        <v>6.277616</v>
      </c>
      <c r="D38" s="71">
        <v>362.714</v>
      </c>
      <c r="E38" s="71">
        <v>28.11435976</v>
      </c>
      <c r="F38" s="71">
        <v>8.712828929999999</v>
      </c>
      <c r="G38" s="71">
        <v>10.394</v>
      </c>
      <c r="H38" s="71">
        <v>64.153327</v>
      </c>
      <c r="I38" s="71">
        <v>25.151983</v>
      </c>
      <c r="J38" s="71">
        <v>19.6606288</v>
      </c>
      <c r="K38" s="71"/>
      <c r="L38" s="78">
        <v>51.36920968</v>
      </c>
      <c r="M38" s="78">
        <f t="shared" si="2"/>
        <v>683.38160442</v>
      </c>
      <c r="N38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s="5" customFormat="1" ht="14.25" customHeight="1">
      <c r="A39" s="48" t="s">
        <v>14</v>
      </c>
      <c r="B39" s="71">
        <v>5.221846080000001</v>
      </c>
      <c r="C39" s="71">
        <v>78.327559</v>
      </c>
      <c r="D39" s="71">
        <v>237.151</v>
      </c>
      <c r="E39" s="71">
        <v>25.700821270000002</v>
      </c>
      <c r="F39" s="71">
        <v>74.22873698000001</v>
      </c>
      <c r="G39" s="71">
        <v>219.226763</v>
      </c>
      <c r="H39" s="71">
        <v>209.61425</v>
      </c>
      <c r="I39" s="71">
        <v>49.548294999999996</v>
      </c>
      <c r="J39" s="71">
        <v>19.1301388</v>
      </c>
      <c r="K39" s="71">
        <v>143.133487</v>
      </c>
      <c r="L39" s="78"/>
      <c r="M39" s="78">
        <f t="shared" si="2"/>
        <v>1061.28289713</v>
      </c>
      <c r="N39" s="2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15" s="7" customFormat="1" ht="15" customHeight="1">
      <c r="A40" s="56" t="s">
        <v>35</v>
      </c>
      <c r="B40" s="72">
        <f aca="true" t="shared" si="3" ref="B40:J40">SUM(B28:B39)</f>
        <v>4478.382617430001</v>
      </c>
      <c r="C40" s="72">
        <f t="shared" si="3"/>
        <v>692.253394</v>
      </c>
      <c r="D40" s="72">
        <f t="shared" si="3"/>
        <v>6483.673000000001</v>
      </c>
      <c r="E40" s="72">
        <f>SUM(E28:E39)</f>
        <v>3370.0970440500014</v>
      </c>
      <c r="F40" s="72">
        <f t="shared" si="3"/>
        <v>2351.76813393</v>
      </c>
      <c r="G40" s="72">
        <f t="shared" si="3"/>
        <v>1466.8536049999998</v>
      </c>
      <c r="H40" s="72">
        <f t="shared" si="3"/>
        <v>2170.895596</v>
      </c>
      <c r="I40" s="72">
        <f t="shared" si="3"/>
        <v>907.808831</v>
      </c>
      <c r="J40" s="72">
        <f t="shared" si="3"/>
        <v>1867.7042383</v>
      </c>
      <c r="K40" s="72">
        <f>SUM(K28:K39)</f>
        <v>881.9848460000001</v>
      </c>
      <c r="L40" s="72">
        <f>SUM(L28:L39)</f>
        <v>2150.0548645600024</v>
      </c>
      <c r="M40" s="72">
        <f>SUM(B40:L40)</f>
        <v>26821.476170270005</v>
      </c>
      <c r="N40" s="9"/>
      <c r="O40" s="26"/>
    </row>
    <row r="41" spans="1:13" ht="9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5">
      <c r="A42" s="68"/>
      <c r="B42" s="68" t="str">
        <f>+Exp!B42</f>
        <v>Crecimiento 2011/2010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1:13" ht="9" customHeight="1">
      <c r="A43" s="70"/>
      <c r="B43" s="35"/>
      <c r="C43" s="35"/>
      <c r="D43" s="69"/>
      <c r="E43" s="69"/>
      <c r="F43" s="69"/>
      <c r="G43" s="69"/>
      <c r="H43" s="69"/>
      <c r="I43" s="69"/>
      <c r="J43" s="69"/>
      <c r="K43" s="69"/>
      <c r="L43" s="69"/>
      <c r="M43" s="35"/>
    </row>
    <row r="44" spans="1:14" s="5" customFormat="1" ht="14.25" customHeight="1">
      <c r="A44" s="48" t="s">
        <v>3</v>
      </c>
      <c r="B44" s="73"/>
      <c r="C44" s="73">
        <f aca="true" t="shared" si="4" ref="C44:M44">+(C12/C28-1)*100</f>
        <v>29.44971212121319</v>
      </c>
      <c r="D44" s="73">
        <f t="shared" si="4"/>
        <v>19.328955017113913</v>
      </c>
      <c r="E44" s="73">
        <f t="shared" si="4"/>
        <v>2.081487576691887</v>
      </c>
      <c r="F44" s="73">
        <f t="shared" si="4"/>
        <v>9.978460071712302</v>
      </c>
      <c r="G44" s="73">
        <f t="shared" si="4"/>
        <v>-11.311366653559872</v>
      </c>
      <c r="H44" s="73">
        <f t="shared" si="4"/>
        <v>-1.2490038106705903</v>
      </c>
      <c r="I44" s="73">
        <f aca="true" t="shared" si="5" ref="I44:I51">+(I12/I28-1)*100</f>
        <v>2.393814995403032</v>
      </c>
      <c r="J44" s="73">
        <f t="shared" si="4"/>
        <v>77.30690017808416</v>
      </c>
      <c r="K44" s="73">
        <f t="shared" si="4"/>
        <v>61.1772721404636</v>
      </c>
      <c r="L44" s="73">
        <f>+(L12/L28-1)*100</f>
        <v>43.029823545565705</v>
      </c>
      <c r="M44" s="73">
        <f t="shared" si="4"/>
        <v>18.180231017095384</v>
      </c>
      <c r="N44" s="16"/>
    </row>
    <row r="45" spans="1:14" s="5" customFormat="1" ht="14.25" customHeight="1">
      <c r="A45" s="48" t="s">
        <v>4</v>
      </c>
      <c r="B45" s="73">
        <f aca="true" t="shared" si="6" ref="B45:B56">+(B13/B29-1)*100</f>
        <v>43.531986865368765</v>
      </c>
      <c r="C45" s="73"/>
      <c r="D45" s="73">
        <f>+(D13/D29-1)*100</f>
        <v>32.42700501688509</v>
      </c>
      <c r="E45" s="73">
        <f>+(E13/E29-1)*100</f>
        <v>19.865986860520657</v>
      </c>
      <c r="F45" s="73">
        <f>+(F13/F29-1)*100</f>
        <v>-40.10321967922069</v>
      </c>
      <c r="G45" s="73">
        <f>+(G13/G29-1)*100</f>
        <v>31.085051213760263</v>
      </c>
      <c r="H45" s="73">
        <f>+(H13/H29-1)*100</f>
        <v>140.18358953544566</v>
      </c>
      <c r="I45" s="73">
        <f t="shared" si="5"/>
        <v>-3.322991967915956</v>
      </c>
      <c r="J45" s="73">
        <f aca="true" t="shared" si="7" ref="J45:J52">+(J13/J29-1)*100</f>
        <v>-7.910966735128532</v>
      </c>
      <c r="K45" s="73">
        <f aca="true" t="shared" si="8" ref="K45:L54">+(K13/K29-1)*100</f>
        <v>102.84535418130392</v>
      </c>
      <c r="L45" s="73">
        <f t="shared" si="8"/>
        <v>-31.712373122001335</v>
      </c>
      <c r="M45" s="73">
        <f aca="true" t="shared" si="9" ref="M45:M53">+(M13/M29-1)*100</f>
        <v>17.65160760348543</v>
      </c>
      <c r="N45" s="16"/>
    </row>
    <row r="46" spans="1:15" s="5" customFormat="1" ht="14.25" customHeight="1">
      <c r="A46" s="48" t="s">
        <v>5</v>
      </c>
      <c r="B46" s="73">
        <f t="shared" si="6"/>
        <v>32.74168606884302</v>
      </c>
      <c r="C46" s="73">
        <f aca="true" t="shared" si="10" ref="C46:C56">+(C14/C30-1)*100</f>
        <v>15.626565792210911</v>
      </c>
      <c r="D46" s="73"/>
      <c r="E46" s="73">
        <f>+(E14/E30-1)*100</f>
        <v>90.33201782239809</v>
      </c>
      <c r="F46" s="73">
        <f>+(F14/F30-1)*100</f>
        <v>6.803516753324601</v>
      </c>
      <c r="G46" s="73">
        <f>+(G14/G30-1)*100</f>
        <v>13.082679000567566</v>
      </c>
      <c r="H46" s="73">
        <f>+(H14/H30-1)*100</f>
        <v>13.395911407440941</v>
      </c>
      <c r="I46" s="73">
        <f t="shared" si="5"/>
        <v>33.5605617404283</v>
      </c>
      <c r="J46" s="73">
        <f t="shared" si="7"/>
        <v>27.176353833949364</v>
      </c>
      <c r="K46" s="73">
        <f t="shared" si="8"/>
        <v>89.73375849284186</v>
      </c>
      <c r="L46" s="73">
        <f t="shared" si="8"/>
        <v>-6.5613884303857395</v>
      </c>
      <c r="M46" s="73">
        <f t="shared" si="9"/>
        <v>31.383436761997086</v>
      </c>
      <c r="N46" s="16"/>
      <c r="O46" s="16"/>
    </row>
    <row r="47" spans="1:13" s="5" customFormat="1" ht="14.25" customHeight="1">
      <c r="A47" s="48" t="s">
        <v>6</v>
      </c>
      <c r="B47" s="73">
        <f t="shared" si="6"/>
        <v>33.76721137185659</v>
      </c>
      <c r="C47" s="73">
        <f t="shared" si="10"/>
        <v>-10.162172976081084</v>
      </c>
      <c r="D47" s="73">
        <f aca="true" t="shared" si="11" ref="D47:D56">+(D15/D31-1)*100</f>
        <v>15.281929681630423</v>
      </c>
      <c r="E47" s="73"/>
      <c r="F47" s="73">
        <f>+(F15/F31-1)*100</f>
        <v>31.65615717789194</v>
      </c>
      <c r="G47" s="73">
        <f>+(G15/G31-1)*100</f>
        <v>8.740164954145335</v>
      </c>
      <c r="H47" s="73">
        <f>+(H15/H31-1)*100</f>
        <v>34.80990136508895</v>
      </c>
      <c r="I47" s="73">
        <f t="shared" si="5"/>
        <v>43.35303188344861</v>
      </c>
      <c r="J47" s="73">
        <f t="shared" si="7"/>
        <v>38.03135891589668</v>
      </c>
      <c r="K47" s="73">
        <f t="shared" si="8"/>
        <v>48.4306296140957</v>
      </c>
      <c r="L47" s="73">
        <f t="shared" si="8"/>
        <v>64.35941108137402</v>
      </c>
      <c r="M47" s="73">
        <f t="shared" si="9"/>
        <v>25.55191352867552</v>
      </c>
    </row>
    <row r="48" spans="1:15" s="5" customFormat="1" ht="14.25" customHeight="1">
      <c r="A48" s="52" t="s">
        <v>7</v>
      </c>
      <c r="B48" s="73">
        <f t="shared" si="6"/>
        <v>31.504292992605198</v>
      </c>
      <c r="C48" s="73">
        <f t="shared" si="10"/>
        <v>84.4437976527583</v>
      </c>
      <c r="D48" s="73">
        <f t="shared" si="11"/>
        <v>41.033109461529406</v>
      </c>
      <c r="E48" s="73">
        <f aca="true" t="shared" si="12" ref="E48:E56">+(E16/E32-1)*100</f>
        <v>29.699563857611654</v>
      </c>
      <c r="F48" s="73"/>
      <c r="G48" s="73">
        <f>+(G16/G32-1)*100</f>
        <v>32.54058729279527</v>
      </c>
      <c r="H48" s="73">
        <f>+(H16/H32-1)*100</f>
        <v>32.54274932421561</v>
      </c>
      <c r="I48" s="73">
        <f t="shared" si="5"/>
        <v>63.08710547120471</v>
      </c>
      <c r="J48" s="73">
        <f t="shared" si="7"/>
        <v>6.363159099130988</v>
      </c>
      <c r="K48" s="73">
        <f t="shared" si="8"/>
        <v>76.5074068963787</v>
      </c>
      <c r="L48" s="73">
        <f t="shared" si="8"/>
        <v>-28.299343838388214</v>
      </c>
      <c r="M48" s="73">
        <f t="shared" si="9"/>
        <v>17.005527377296037</v>
      </c>
      <c r="O48" s="25"/>
    </row>
    <row r="49" spans="1:13" s="5" customFormat="1" ht="14.25" customHeight="1">
      <c r="A49" s="48" t="s">
        <v>9</v>
      </c>
      <c r="B49" s="73">
        <f t="shared" si="6"/>
        <v>-37.14882014581884</v>
      </c>
      <c r="C49" s="73">
        <f t="shared" si="10"/>
        <v>-70.51822078519199</v>
      </c>
      <c r="D49" s="73">
        <f t="shared" si="11"/>
        <v>-44.44619174922681</v>
      </c>
      <c r="E49" s="73">
        <f t="shared" si="12"/>
        <v>59.65681295958076</v>
      </c>
      <c r="F49" s="73">
        <f aca="true" t="shared" si="13" ref="F49:F56">+(F17/F33-1)*100</f>
        <v>-2.9423455699559176</v>
      </c>
      <c r="G49" s="73">
        <f>+(G17/G33-1)*100</f>
        <v>3505.5555555555557</v>
      </c>
      <c r="H49" s="73">
        <f>+(H17/H33-1)*100</f>
        <v>-11.1115504270489</v>
      </c>
      <c r="I49" s="73">
        <f t="shared" si="5"/>
        <v>91.71062898135534</v>
      </c>
      <c r="J49" s="73">
        <f t="shared" si="7"/>
        <v>9.81924747711811</v>
      </c>
      <c r="K49" s="73">
        <f t="shared" si="8"/>
        <v>4256.354503301953</v>
      </c>
      <c r="L49" s="73">
        <f t="shared" si="8"/>
        <v>13.400985613462591</v>
      </c>
      <c r="M49" s="73">
        <f t="shared" si="9"/>
        <v>2.5558027616675583</v>
      </c>
    </row>
    <row r="50" spans="1:13" s="5" customFormat="1" ht="14.25" customHeight="1">
      <c r="A50" s="48" t="s">
        <v>20</v>
      </c>
      <c r="B50" s="73">
        <f t="shared" si="6"/>
        <v>18.690371768289626</v>
      </c>
      <c r="C50" s="73">
        <f t="shared" si="10"/>
        <v>82.30325843288881</v>
      </c>
      <c r="D50" s="73">
        <f t="shared" si="11"/>
        <v>47.79532202057262</v>
      </c>
      <c r="E50" s="73">
        <f t="shared" si="12"/>
        <v>42.790350156361455</v>
      </c>
      <c r="F50" s="73">
        <f t="shared" si="13"/>
        <v>24.129315642402418</v>
      </c>
      <c r="G50" s="73"/>
      <c r="H50" s="73">
        <f>+(H18/H34-1)*100</f>
        <v>-34.01928028771467</v>
      </c>
      <c r="I50" s="73">
        <f t="shared" si="5"/>
        <v>63.90902988864811</v>
      </c>
      <c r="J50" s="73">
        <f t="shared" si="7"/>
        <v>36.74246153451372</v>
      </c>
      <c r="K50" s="73">
        <f t="shared" si="8"/>
        <v>-87.24882149836856</v>
      </c>
      <c r="L50" s="73">
        <f t="shared" si="8"/>
        <v>39.41949152273831</v>
      </c>
      <c r="M50" s="73">
        <f t="shared" si="9"/>
        <v>30.05754913432299</v>
      </c>
    </row>
    <row r="51" spans="1:13" s="5" customFormat="1" ht="14.25" customHeight="1">
      <c r="A51" s="48" t="s">
        <v>10</v>
      </c>
      <c r="B51" s="73">
        <f t="shared" si="6"/>
        <v>98.43943731918947</v>
      </c>
      <c r="C51" s="73">
        <f t="shared" si="10"/>
        <v>88.28372454136772</v>
      </c>
      <c r="D51" s="73">
        <f t="shared" si="11"/>
        <v>33.27256266354368</v>
      </c>
      <c r="E51" s="73">
        <f t="shared" si="12"/>
        <v>19.148415224002413</v>
      </c>
      <c r="F51" s="73">
        <f t="shared" si="13"/>
        <v>52.47310398124556</v>
      </c>
      <c r="G51" s="73">
        <f aca="true" t="shared" si="14" ref="G51:G56">+(G19/G35-1)*100</f>
        <v>7.790466070229529</v>
      </c>
      <c r="H51" s="73"/>
      <c r="I51" s="73">
        <f t="shared" si="5"/>
        <v>126.00405873857015</v>
      </c>
      <c r="J51" s="73">
        <f t="shared" si="7"/>
        <v>34.88201615431077</v>
      </c>
      <c r="K51" s="73">
        <f t="shared" si="8"/>
        <v>29.779854543172355</v>
      </c>
      <c r="L51" s="73">
        <f t="shared" si="8"/>
        <v>9.053009967880477</v>
      </c>
      <c r="M51" s="73">
        <f t="shared" si="9"/>
        <v>40.83491489325741</v>
      </c>
    </row>
    <row r="52" spans="1:13" s="5" customFormat="1" ht="14.25" customHeight="1">
      <c r="A52" s="48" t="s">
        <v>11</v>
      </c>
      <c r="B52" s="73">
        <f t="shared" si="6"/>
        <v>0.4435649224137306</v>
      </c>
      <c r="C52" s="73">
        <f t="shared" si="10"/>
        <v>23.579110386575806</v>
      </c>
      <c r="D52" s="73">
        <f t="shared" si="11"/>
        <v>-6.549970663015836</v>
      </c>
      <c r="E52" s="73">
        <f t="shared" si="12"/>
        <v>38.76686201596085</v>
      </c>
      <c r="F52" s="73">
        <f t="shared" si="13"/>
        <v>500.41138985146836</v>
      </c>
      <c r="G52" s="73">
        <f t="shared" si="14"/>
        <v>110.89536138079828</v>
      </c>
      <c r="H52" s="73">
        <f>+(H20/H36-1)*100</f>
        <v>12.459504721881064</v>
      </c>
      <c r="I52" s="73"/>
      <c r="J52" s="73">
        <f t="shared" si="7"/>
        <v>162.35608291885492</v>
      </c>
      <c r="K52" s="73">
        <f t="shared" si="8"/>
        <v>39.59721018031228</v>
      </c>
      <c r="L52" s="73">
        <f t="shared" si="8"/>
        <v>-14.533821949927306</v>
      </c>
      <c r="M52" s="73">
        <f t="shared" si="9"/>
        <v>22.86402372472949</v>
      </c>
    </row>
    <row r="53" spans="1:13" s="5" customFormat="1" ht="14.25" customHeight="1">
      <c r="A53" s="48" t="s">
        <v>12</v>
      </c>
      <c r="B53" s="73">
        <f t="shared" si="6"/>
        <v>91.58263621545744</v>
      </c>
      <c r="C53" s="73">
        <f t="shared" si="10"/>
        <v>30.458294693631572</v>
      </c>
      <c r="D53" s="73">
        <f t="shared" si="11"/>
        <v>48.24920394903209</v>
      </c>
      <c r="E53" s="73">
        <f t="shared" si="12"/>
        <v>79.15581804970999</v>
      </c>
      <c r="F53" s="73">
        <f t="shared" si="13"/>
        <v>43.09528689909177</v>
      </c>
      <c r="G53" s="73">
        <f t="shared" si="14"/>
        <v>33.81849258397136</v>
      </c>
      <c r="H53" s="73">
        <f>+(H21/H37-1)*100</f>
        <v>41.846860844085064</v>
      </c>
      <c r="I53" s="73">
        <f>+(I21/I37-1)*100</f>
        <v>79.89082197884281</v>
      </c>
      <c r="J53" s="73"/>
      <c r="K53" s="73">
        <f t="shared" si="8"/>
        <v>55.50178829890311</v>
      </c>
      <c r="L53" s="73">
        <f t="shared" si="8"/>
        <v>65.01489104165078</v>
      </c>
      <c r="M53" s="73">
        <f t="shared" si="9"/>
        <v>52.6466399118426</v>
      </c>
    </row>
    <row r="54" spans="1:13" s="5" customFormat="1" ht="14.25" customHeight="1">
      <c r="A54" s="48" t="s">
        <v>13</v>
      </c>
      <c r="B54" s="73">
        <f t="shared" si="6"/>
        <v>17.646311362965793</v>
      </c>
      <c r="C54" s="73">
        <f t="shared" si="10"/>
        <v>-7.013283386559477</v>
      </c>
      <c r="D54" s="73">
        <f t="shared" si="11"/>
        <v>24.30785687897352</v>
      </c>
      <c r="E54" s="73">
        <f t="shared" si="12"/>
        <v>28.394349002241093</v>
      </c>
      <c r="F54" s="73">
        <f t="shared" si="13"/>
        <v>69.79915993828656</v>
      </c>
      <c r="G54" s="73">
        <f t="shared" si="14"/>
        <v>29.122570713873387</v>
      </c>
      <c r="H54" s="73">
        <f>+(H22/H38-1)*100</f>
        <v>1.614479012132919</v>
      </c>
      <c r="I54" s="73">
        <f>+(I22/I38-1)*100</f>
        <v>78.99248739155081</v>
      </c>
      <c r="J54" s="73">
        <f>+(J22/J38-1)*100</f>
        <v>30.330196763594852</v>
      </c>
      <c r="K54" s="73"/>
      <c r="L54" s="73">
        <f t="shared" si="8"/>
        <v>20.148953691280557</v>
      </c>
      <c r="M54" s="73">
        <f>+(M22/M38-1)*100</f>
        <v>23.543022843956972</v>
      </c>
    </row>
    <row r="55" spans="1:13" s="5" customFormat="1" ht="14.25" customHeight="1">
      <c r="A55" s="48" t="s">
        <v>14</v>
      </c>
      <c r="B55" s="73">
        <f t="shared" si="6"/>
        <v>-38.14551979287756</v>
      </c>
      <c r="C55" s="73">
        <f t="shared" si="10"/>
        <v>48.087754145383244</v>
      </c>
      <c r="D55" s="73">
        <f t="shared" si="11"/>
        <v>15.706026961724806</v>
      </c>
      <c r="E55" s="73">
        <f t="shared" si="12"/>
        <v>75.49399264780763</v>
      </c>
      <c r="F55" s="73">
        <f t="shared" si="13"/>
        <v>124.82717982250651</v>
      </c>
      <c r="G55" s="73">
        <f t="shared" si="14"/>
        <v>-50.6284973974642</v>
      </c>
      <c r="H55" s="73">
        <f>+(H23/H39-1)*100</f>
        <v>-42.88238180371802</v>
      </c>
      <c r="I55" s="73">
        <f>+(I23/I39-1)*100</f>
        <v>21.33291367543526</v>
      </c>
      <c r="J55" s="73">
        <f>+(J23/J39-1)*100</f>
        <v>39.71182686871042</v>
      </c>
      <c r="K55" s="73">
        <f>+(K23/K39-1)*100</f>
        <v>32.27024504754781</v>
      </c>
      <c r="L55" s="73"/>
      <c r="M55" s="73">
        <f>+(M23/M39-1)*100</f>
        <v>4.5660803081861046</v>
      </c>
    </row>
    <row r="56" spans="1:13" s="7" customFormat="1" ht="15" customHeight="1">
      <c r="A56" s="56" t="s">
        <v>35</v>
      </c>
      <c r="B56" s="74">
        <f t="shared" si="6"/>
        <v>36.89647722682166</v>
      </c>
      <c r="C56" s="74">
        <f t="shared" si="10"/>
        <v>26.3784406956624</v>
      </c>
      <c r="D56" s="74">
        <f t="shared" si="11"/>
        <v>22.329812129637006</v>
      </c>
      <c r="E56" s="74">
        <f t="shared" si="12"/>
        <v>38.186621754174574</v>
      </c>
      <c r="F56" s="74">
        <f t="shared" si="13"/>
        <v>30.88289744730497</v>
      </c>
      <c r="G56" s="74">
        <f t="shared" si="14"/>
        <v>8.895233413562087</v>
      </c>
      <c r="H56" s="74">
        <f>+(H24/H40-1)*100</f>
        <v>12.18249673025731</v>
      </c>
      <c r="I56" s="74">
        <f>+(I24/I40-1)*100</f>
        <v>25.22985800300066</v>
      </c>
      <c r="J56" s="74">
        <f>+(J24/J40-1)*100</f>
        <v>34.341485999079005</v>
      </c>
      <c r="K56" s="74">
        <f>+(K24/K40-1)*100</f>
        <v>60.20368642478917</v>
      </c>
      <c r="L56" s="74">
        <f>+(L24/L40-1)*100</f>
        <v>5.011224577380591</v>
      </c>
      <c r="M56" s="74">
        <f>+(M24/M40-1)*100</f>
        <v>26.844534782954522</v>
      </c>
    </row>
    <row r="57" spans="1:13" ht="9" customHeight="1" thickBot="1">
      <c r="A57" s="64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2.25" customHeight="1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</row>
    <row r="59" spans="1:13" s="12" customFormat="1" ht="12">
      <c r="A59" s="61" t="s">
        <v>48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spans="1:13" s="12" customFormat="1" ht="12">
      <c r="A60" s="61" t="s">
        <v>58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</row>
  </sheetData>
  <sheetProtection/>
  <printOptions/>
  <pageMargins left="0.7874015748031497" right="0.7874015748031497" top="0.7874015748031497" bottom="0.7874015748031497" header="0" footer="0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16" sqref="T16"/>
    </sheetView>
  </sheetViews>
  <sheetFormatPr defaultColWidth="11.421875" defaultRowHeight="12.75"/>
  <cols>
    <col min="1" max="1" width="11.8515625" style="0" customWidth="1"/>
    <col min="2" max="14" width="8.7109375" style="0" customWidth="1"/>
  </cols>
  <sheetData>
    <row r="1" spans="1:14" ht="15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.75">
      <c r="A2" s="36" t="s">
        <v>62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2.75">
      <c r="A3" s="36" t="s">
        <v>50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37" t="s">
        <v>65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2.75">
      <c r="A5" s="37" t="s">
        <v>66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7.5" customHeight="1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5" customHeight="1" thickBot="1">
      <c r="A7" s="39" t="s">
        <v>51</v>
      </c>
      <c r="B7" s="40" t="s">
        <v>52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5" customHeight="1" thickBot="1">
      <c r="A8" s="41" t="s">
        <v>53</v>
      </c>
      <c r="B8" s="42" t="s">
        <v>36</v>
      </c>
      <c r="C8" s="40" t="s">
        <v>37</v>
      </c>
      <c r="D8" s="42" t="s">
        <v>38</v>
      </c>
      <c r="E8" s="43" t="s">
        <v>39</v>
      </c>
      <c r="F8" s="40" t="s">
        <v>46</v>
      </c>
      <c r="G8" s="40" t="s">
        <v>59</v>
      </c>
      <c r="H8" s="40" t="s">
        <v>40</v>
      </c>
      <c r="I8" s="40" t="s">
        <v>41</v>
      </c>
      <c r="J8" s="42" t="s">
        <v>47</v>
      </c>
      <c r="K8" s="40" t="s">
        <v>43</v>
      </c>
      <c r="L8" s="42" t="s">
        <v>44</v>
      </c>
      <c r="M8" s="40" t="s">
        <v>60</v>
      </c>
      <c r="N8" s="40" t="s">
        <v>22</v>
      </c>
    </row>
    <row r="9" spans="1:14" s="19" customFormat="1" ht="9.75" customHeight="1">
      <c r="A9" s="44"/>
      <c r="B9" s="45"/>
      <c r="C9" s="45"/>
      <c r="D9" s="44"/>
      <c r="E9" s="45"/>
      <c r="F9" s="45"/>
      <c r="G9" s="45"/>
      <c r="H9" s="45"/>
      <c r="I9" s="45"/>
      <c r="J9" s="45"/>
      <c r="K9" s="45"/>
      <c r="L9" s="45"/>
      <c r="M9" s="45"/>
      <c r="N9" s="46"/>
    </row>
    <row r="10" spans="1:14" s="19" customFormat="1" ht="12.75">
      <c r="A10" s="44"/>
      <c r="B10" s="47" t="s">
        <v>68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6"/>
    </row>
    <row r="11" spans="1:14" s="1" customFormat="1" ht="14.25">
      <c r="A11" s="48" t="s">
        <v>3</v>
      </c>
      <c r="B11" s="49" t="s">
        <v>49</v>
      </c>
      <c r="C11" s="50">
        <v>0.5061499373353459</v>
      </c>
      <c r="D11" s="50">
        <v>13.962516878075629</v>
      </c>
      <c r="E11" s="50">
        <v>0.7803710240491939</v>
      </c>
      <c r="F11" s="50">
        <v>0.1511819998991481</v>
      </c>
      <c r="G11" s="50">
        <v>0.004803193945421684</v>
      </c>
      <c r="H11" s="50">
        <v>0.12355386123956474</v>
      </c>
      <c r="I11" s="50">
        <v>1.816460349454654</v>
      </c>
      <c r="J11" s="50">
        <v>0.4579610543345013</v>
      </c>
      <c r="K11" s="50">
        <v>0.10967454160115038</v>
      </c>
      <c r="L11" s="50">
        <v>0.3617378232685291</v>
      </c>
      <c r="M11" s="50">
        <v>0.009523537531267758</v>
      </c>
      <c r="N11" s="51">
        <v>18.283934200734407</v>
      </c>
    </row>
    <row r="12" spans="1:14" s="1" customFormat="1" ht="14.25">
      <c r="A12" s="48" t="s">
        <v>4</v>
      </c>
      <c r="B12" s="50">
        <v>0.5945459458108563</v>
      </c>
      <c r="C12" s="49" t="s">
        <v>49</v>
      </c>
      <c r="D12" s="50">
        <v>0.8602889331741584</v>
      </c>
      <c r="E12" s="50">
        <v>0.21509433994782412</v>
      </c>
      <c r="F12" s="50">
        <v>0.13488129257288053</v>
      </c>
      <c r="G12" s="50">
        <v>0.0002344362808914359</v>
      </c>
      <c r="H12" s="50">
        <v>0.016710991678558187</v>
      </c>
      <c r="I12" s="50">
        <v>0.10540164964376436</v>
      </c>
      <c r="J12" s="50">
        <v>0.02698790306873049</v>
      </c>
      <c r="K12" s="50">
        <v>0.31283172575047025</v>
      </c>
      <c r="L12" s="50">
        <v>0.01340193728436174</v>
      </c>
      <c r="M12" s="50">
        <v>0.3420084283689501</v>
      </c>
      <c r="N12" s="51">
        <v>2.6223875835814456</v>
      </c>
    </row>
    <row r="13" spans="1:14" s="1" customFormat="1" ht="14.25">
      <c r="A13" s="48" t="s">
        <v>5</v>
      </c>
      <c r="B13" s="50">
        <v>11.318626730464285</v>
      </c>
      <c r="C13" s="50">
        <v>1.7802566754243057</v>
      </c>
      <c r="D13" s="49" t="s">
        <v>49</v>
      </c>
      <c r="E13" s="50">
        <v>3.1336576644286565</v>
      </c>
      <c r="F13" s="50">
        <v>0.9127060966418611</v>
      </c>
      <c r="G13" s="50">
        <v>0.031248342408344072</v>
      </c>
      <c r="H13" s="50">
        <v>0.0610865082759624</v>
      </c>
      <c r="I13" s="50">
        <v>3.0025749729014386</v>
      </c>
      <c r="J13" s="50">
        <v>0.43544848203290276</v>
      </c>
      <c r="K13" s="50">
        <v>0.8211377114507453</v>
      </c>
      <c r="L13" s="50">
        <v>1.2308114179689726</v>
      </c>
      <c r="M13" s="50">
        <v>0.8090661124896016</v>
      </c>
      <c r="N13" s="51">
        <v>23.53662071448708</v>
      </c>
    </row>
    <row r="14" spans="1:14" s="1" customFormat="1" ht="14.25">
      <c r="A14" s="48" t="s">
        <v>6</v>
      </c>
      <c r="B14" s="50">
        <v>3.3545254171309664</v>
      </c>
      <c r="C14" s="50">
        <v>0.07042331204640417</v>
      </c>
      <c r="D14" s="50">
        <v>3.7722013316055967</v>
      </c>
      <c r="E14" s="49" t="s">
        <v>49</v>
      </c>
      <c r="F14" s="50">
        <v>1.2790212380226464</v>
      </c>
      <c r="G14" s="50">
        <v>0.005128995302175468</v>
      </c>
      <c r="H14" s="50">
        <v>0.7088243096058074</v>
      </c>
      <c r="I14" s="50">
        <v>1.3113721148882902</v>
      </c>
      <c r="J14" s="50">
        <v>0.4711762474645279</v>
      </c>
      <c r="K14" s="50">
        <v>1.3798247194234938</v>
      </c>
      <c r="L14" s="50">
        <v>0.09658468302795656</v>
      </c>
      <c r="M14" s="50">
        <v>0.1329879605040887</v>
      </c>
      <c r="N14" s="51">
        <v>12.582070329021954</v>
      </c>
    </row>
    <row r="15" spans="1:14" s="1" customFormat="1" ht="14.25">
      <c r="A15" s="52" t="s">
        <v>7</v>
      </c>
      <c r="B15" s="50">
        <v>0.9650733554039941</v>
      </c>
      <c r="C15" s="50">
        <v>0.11068085099258462</v>
      </c>
      <c r="D15" s="50">
        <v>1.7469695987508387</v>
      </c>
      <c r="E15" s="50">
        <v>0.5649355983453251</v>
      </c>
      <c r="F15" s="49" t="s">
        <v>49</v>
      </c>
      <c r="G15" s="50">
        <v>0.0030557570643601475</v>
      </c>
      <c r="H15" s="50">
        <v>0.6817203141831816</v>
      </c>
      <c r="I15" s="50">
        <v>3.4318420120248363</v>
      </c>
      <c r="J15" s="50">
        <v>0.030948016367410916</v>
      </c>
      <c r="K15" s="50">
        <v>0.7839819828381573</v>
      </c>
      <c r="L15" s="50">
        <v>0.03074532360222694</v>
      </c>
      <c r="M15" s="50">
        <v>0.49206667480639776</v>
      </c>
      <c r="N15" s="51">
        <v>8.842019484379314</v>
      </c>
    </row>
    <row r="16" spans="1:14" s="1" customFormat="1" ht="14.25">
      <c r="A16" s="48" t="s">
        <v>9</v>
      </c>
      <c r="B16" s="50">
        <v>0.05613012550901886</v>
      </c>
      <c r="C16" s="50">
        <v>0.0002211057285847942</v>
      </c>
      <c r="D16" s="50">
        <v>0.3542491129128608</v>
      </c>
      <c r="E16" s="50">
        <v>0.030641602944160084</v>
      </c>
      <c r="F16" s="50">
        <v>0.023247744443327164</v>
      </c>
      <c r="G16" s="49" t="s">
        <v>49</v>
      </c>
      <c r="H16" s="50">
        <v>0.005572689861461625</v>
      </c>
      <c r="I16" s="50">
        <v>0.2883851435156936</v>
      </c>
      <c r="J16" s="50">
        <v>0.0006234041361951488</v>
      </c>
      <c r="K16" s="50">
        <v>0.00919838862150474</v>
      </c>
      <c r="L16" s="50">
        <v>0.029775577778893853</v>
      </c>
      <c r="M16" s="53" t="s">
        <v>54</v>
      </c>
      <c r="N16" s="51">
        <v>0.7980448954517008</v>
      </c>
    </row>
    <row r="17" spans="1:14" s="1" customFormat="1" ht="14.25">
      <c r="A17" s="48" t="s">
        <v>20</v>
      </c>
      <c r="B17" s="50">
        <v>0.30741904323565494</v>
      </c>
      <c r="C17" s="50">
        <v>0.009713602669681055</v>
      </c>
      <c r="D17" s="50">
        <v>0.6704019041207124</v>
      </c>
      <c r="E17" s="50">
        <v>0.3722712633673013</v>
      </c>
      <c r="F17" s="50">
        <v>1.5051713288495023</v>
      </c>
      <c r="G17" s="50">
        <v>0.005740755111251737</v>
      </c>
      <c r="H17" s="49" t="s">
        <v>49</v>
      </c>
      <c r="I17" s="50">
        <v>0.5347985988561916</v>
      </c>
      <c r="J17" s="50">
        <v>0.01056608534351512</v>
      </c>
      <c r="K17" s="50">
        <v>0.620619410292991</v>
      </c>
      <c r="L17" s="50">
        <v>0.024455860026267623</v>
      </c>
      <c r="M17" s="50">
        <v>0.31913393408288526</v>
      </c>
      <c r="N17" s="51">
        <v>4.380291785955954</v>
      </c>
    </row>
    <row r="18" spans="1:14" s="1" customFormat="1" ht="14.25">
      <c r="A18" s="48" t="s">
        <v>10</v>
      </c>
      <c r="B18" s="50">
        <v>0.6450245236215297</v>
      </c>
      <c r="C18" s="50">
        <v>0.0659480451293245</v>
      </c>
      <c r="D18" s="50">
        <v>2.923167800006179</v>
      </c>
      <c r="E18" s="50">
        <v>1.6126639176432989</v>
      </c>
      <c r="F18" s="50">
        <v>0.5424135479007666</v>
      </c>
      <c r="G18" s="50">
        <v>0.007755589141538152</v>
      </c>
      <c r="H18" s="50">
        <v>0.05920448854645091</v>
      </c>
      <c r="I18" s="49" t="s">
        <v>49</v>
      </c>
      <c r="J18" s="50">
        <v>0.007183671942041863</v>
      </c>
      <c r="K18" s="50">
        <v>0.33938858612346334</v>
      </c>
      <c r="L18" s="50">
        <v>0.14812651191609844</v>
      </c>
      <c r="M18" s="50">
        <v>0.3530156525595196</v>
      </c>
      <c r="N18" s="51">
        <v>6.7038923345302095</v>
      </c>
    </row>
    <row r="19" spans="1:14" s="1" customFormat="1" ht="14.25">
      <c r="A19" s="48" t="s">
        <v>11</v>
      </c>
      <c r="B19" s="50">
        <v>0.9278791686856629</v>
      </c>
      <c r="C19" s="50">
        <v>0.014351271288256496</v>
      </c>
      <c r="D19" s="50">
        <v>1.8433286764864543</v>
      </c>
      <c r="E19" s="50">
        <v>0.10863392451954407</v>
      </c>
      <c r="F19" s="50">
        <v>0.00832474073889375</v>
      </c>
      <c r="G19" s="50">
        <v>0.0009707684708929236</v>
      </c>
      <c r="H19" s="50">
        <v>0.001415625393034734</v>
      </c>
      <c r="I19" s="50">
        <v>0.09830821399829404</v>
      </c>
      <c r="J19" s="49" t="s">
        <v>49</v>
      </c>
      <c r="K19" s="50">
        <v>0.004880360986922289</v>
      </c>
      <c r="L19" s="50">
        <v>0.13080147468209655</v>
      </c>
      <c r="M19" s="50">
        <v>0.1772598637250772</v>
      </c>
      <c r="N19" s="51">
        <v>3.3161540889751295</v>
      </c>
    </row>
    <row r="20" spans="1:14" s="1" customFormat="1" ht="14.25">
      <c r="A20" s="48" t="s">
        <v>12</v>
      </c>
      <c r="B20" s="50">
        <v>1.1833436024991344</v>
      </c>
      <c r="C20" s="50">
        <v>0.2420228400739075</v>
      </c>
      <c r="D20" s="50">
        <v>1.6033458115741726</v>
      </c>
      <c r="E20" s="50">
        <v>1.0045681203069972</v>
      </c>
      <c r="F20" s="50">
        <v>0.8478594967006231</v>
      </c>
      <c r="G20" s="50">
        <v>0.0005470456064865614</v>
      </c>
      <c r="H20" s="50">
        <v>1.4491794018179311</v>
      </c>
      <c r="I20" s="50">
        <v>0.8511433266237555</v>
      </c>
      <c r="J20" s="50">
        <v>0.1418215421536888</v>
      </c>
      <c r="K20" s="49" t="s">
        <v>49</v>
      </c>
      <c r="L20" s="50">
        <v>0.06376734832960392</v>
      </c>
      <c r="M20" s="50">
        <v>0.07880510685391091</v>
      </c>
      <c r="N20" s="51">
        <v>7.46640364254021</v>
      </c>
    </row>
    <row r="21" spans="1:14" s="1" customFormat="1" ht="14.25">
      <c r="A21" s="48" t="s">
        <v>13</v>
      </c>
      <c r="B21" s="50">
        <v>1.4573221828958154</v>
      </c>
      <c r="C21" s="50">
        <v>0.005505539317195157</v>
      </c>
      <c r="D21" s="50">
        <v>1.7279132717257875</v>
      </c>
      <c r="E21" s="50">
        <v>0.11282025460270877</v>
      </c>
      <c r="F21" s="50">
        <v>0.010903963721693161</v>
      </c>
      <c r="G21" s="50">
        <v>0.003656648712920253</v>
      </c>
      <c r="H21" s="50">
        <v>0.008109536031852707</v>
      </c>
      <c r="I21" s="50">
        <v>0.14658013913000986</v>
      </c>
      <c r="J21" s="50">
        <v>0.3674267317392198</v>
      </c>
      <c r="K21" s="50">
        <v>0.02162856599742545</v>
      </c>
      <c r="L21" s="49" t="s">
        <v>49</v>
      </c>
      <c r="M21" s="50">
        <v>0.5582213971741573</v>
      </c>
      <c r="N21" s="51">
        <v>4.420088231048785</v>
      </c>
    </row>
    <row r="22" spans="1:14" s="1" customFormat="1" ht="14.25">
      <c r="A22" s="48" t="s">
        <v>14</v>
      </c>
      <c r="B22" s="50">
        <v>0.8975254833333908</v>
      </c>
      <c r="C22" s="50">
        <v>0.11438043874040145</v>
      </c>
      <c r="D22" s="50">
        <v>2.245216165032832</v>
      </c>
      <c r="E22" s="50">
        <v>0.44475577142255185</v>
      </c>
      <c r="F22" s="50">
        <v>0.8916518949034558</v>
      </c>
      <c r="G22" s="50">
        <v>0.20859333047479686</v>
      </c>
      <c r="H22" s="50">
        <v>0.6106589525293494</v>
      </c>
      <c r="I22" s="50">
        <v>1.0386016687533832</v>
      </c>
      <c r="J22" s="50">
        <v>0.04030021069835962</v>
      </c>
      <c r="K22" s="50">
        <v>0.4039333352296758</v>
      </c>
      <c r="L22" s="50">
        <v>0.15247545817560576</v>
      </c>
      <c r="M22" s="49" t="s">
        <v>49</v>
      </c>
      <c r="N22" s="51">
        <v>7.048092709293802</v>
      </c>
    </row>
    <row r="23" spans="1:14" s="1" customFormat="1" ht="6" customHeight="1">
      <c r="A23" s="48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</row>
    <row r="24" spans="1:14" s="1" customFormat="1" ht="14.25">
      <c r="A24" s="56" t="s">
        <v>35</v>
      </c>
      <c r="B24" s="51">
        <v>21.707415578590307</v>
      </c>
      <c r="C24" s="51">
        <v>2.9196536187459907</v>
      </c>
      <c r="D24" s="51">
        <v>31.70959948346522</v>
      </c>
      <c r="E24" s="51">
        <v>8.380413481577563</v>
      </c>
      <c r="F24" s="51">
        <v>6.307363344394798</v>
      </c>
      <c r="G24" s="51">
        <v>0.2717348625190793</v>
      </c>
      <c r="H24" s="51">
        <v>3.7260366791631547</v>
      </c>
      <c r="I24" s="51">
        <v>12.625468189790311</v>
      </c>
      <c r="J24" s="51">
        <v>1.990443349281094</v>
      </c>
      <c r="K24" s="51">
        <v>4.807099328315999</v>
      </c>
      <c r="L24" s="51">
        <v>2.282683416060613</v>
      </c>
      <c r="M24" s="51">
        <v>3.272088668095856</v>
      </c>
      <c r="N24" s="57">
        <v>100</v>
      </c>
    </row>
    <row r="25" spans="1:14" ht="9.7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s="20" customFormat="1" ht="12.75">
      <c r="A26" s="58"/>
      <c r="B26" s="47">
        <v>2010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59"/>
    </row>
    <row r="27" spans="1:14" ht="14.25" customHeight="1">
      <c r="A27" s="48" t="s">
        <v>3</v>
      </c>
      <c r="B27" s="49" t="s">
        <v>49</v>
      </c>
      <c r="C27" s="50">
        <v>0.4034987743475447</v>
      </c>
      <c r="D27" s="50">
        <v>13.197482322586811</v>
      </c>
      <c r="E27" s="50">
        <v>0.7639516604361438</v>
      </c>
      <c r="F27" s="50">
        <v>0.08233647637869847</v>
      </c>
      <c r="G27" s="50">
        <v>0.009649806810257545</v>
      </c>
      <c r="H27" s="50">
        <v>0.135101664832619</v>
      </c>
      <c r="I27" s="50">
        <v>1.1780860192801588</v>
      </c>
      <c r="J27" s="50">
        <v>0.46467161660722195</v>
      </c>
      <c r="K27" s="50">
        <v>0.07243624162726307</v>
      </c>
      <c r="L27" s="50">
        <v>0.37584780911161114</v>
      </c>
      <c r="M27" s="50">
        <v>0.0194414685192396</v>
      </c>
      <c r="N27" s="51">
        <v>16.70250386053757</v>
      </c>
    </row>
    <row r="28" spans="1:14" ht="14.25" customHeight="1">
      <c r="A28" s="48" t="s">
        <v>4</v>
      </c>
      <c r="B28" s="50">
        <v>0.5610575500543555</v>
      </c>
      <c r="C28" s="49" t="s">
        <v>49</v>
      </c>
      <c r="D28" s="50">
        <v>0.9483193167802124</v>
      </c>
      <c r="E28" s="50">
        <v>0.2671788028520264</v>
      </c>
      <c r="F28" s="50">
        <v>0.08567358462587489</v>
      </c>
      <c r="G28" s="50">
        <v>0.0010040909761726959</v>
      </c>
      <c r="H28" s="50">
        <v>0.0115794279105197</v>
      </c>
      <c r="I28" s="50">
        <v>0.08018386232157304</v>
      </c>
      <c r="J28" s="50">
        <v>0.026874102636714216</v>
      </c>
      <c r="K28" s="50">
        <v>0.30197015531519517</v>
      </c>
      <c r="L28" s="50">
        <v>0.01809763296712114</v>
      </c>
      <c r="M28" s="50">
        <v>0.2916215355944352</v>
      </c>
      <c r="N28" s="51">
        <v>2.5935600620342</v>
      </c>
    </row>
    <row r="29" spans="1:14" ht="14.25" customHeight="1">
      <c r="A29" s="48" t="s">
        <v>5</v>
      </c>
      <c r="B29" s="50">
        <v>11.370936471178275</v>
      </c>
      <c r="C29" s="50">
        <v>1.7498632410331252</v>
      </c>
      <c r="D29" s="49" t="s">
        <v>49</v>
      </c>
      <c r="E29" s="50">
        <v>3.4039515157995957</v>
      </c>
      <c r="F29" s="50">
        <v>0.7398439834501606</v>
      </c>
      <c r="G29" s="50">
        <v>0.07102562757681549</v>
      </c>
      <c r="H29" s="50">
        <v>0.05133023445293377</v>
      </c>
      <c r="I29" s="50">
        <v>3.048638930351173</v>
      </c>
      <c r="J29" s="50">
        <v>0.5739404601114093</v>
      </c>
      <c r="K29" s="50">
        <v>0.6828483677169483</v>
      </c>
      <c r="L29" s="50">
        <v>1.2640068830890663</v>
      </c>
      <c r="M29" s="50">
        <v>0.8829374957000246</v>
      </c>
      <c r="N29" s="51">
        <v>23.83932321045953</v>
      </c>
    </row>
    <row r="30" spans="1:14" ht="14.25" customHeight="1">
      <c r="A30" s="48" t="s">
        <v>6</v>
      </c>
      <c r="B30" s="50">
        <v>4.332826967406376</v>
      </c>
      <c r="C30" s="50">
        <v>0.08212690546718868</v>
      </c>
      <c r="D30" s="50">
        <v>2.884526211954421</v>
      </c>
      <c r="E30" s="49" t="s">
        <v>49</v>
      </c>
      <c r="F30" s="50">
        <v>1.3379707332438402</v>
      </c>
      <c r="G30" s="50">
        <v>0.0040564560601684995</v>
      </c>
      <c r="H30" s="50">
        <v>0.6844097698225615</v>
      </c>
      <c r="I30" s="50">
        <v>1.3770266429467197</v>
      </c>
      <c r="J30" s="50">
        <v>0.4757180370199753</v>
      </c>
      <c r="K30" s="50">
        <v>1.0605549600573076</v>
      </c>
      <c r="L30" s="50">
        <v>0.09628006659762409</v>
      </c>
      <c r="M30" s="50">
        <v>0.0956867935179178</v>
      </c>
      <c r="N30" s="51">
        <v>12.4311835440941</v>
      </c>
    </row>
    <row r="31" spans="1:14" ht="14.25" customHeight="1">
      <c r="A31" s="52" t="s">
        <v>7</v>
      </c>
      <c r="B31" s="50">
        <v>1.0672183882849053</v>
      </c>
      <c r="C31" s="50">
        <v>0.20948976090479177</v>
      </c>
      <c r="D31" s="50">
        <v>2.0417699912099874</v>
      </c>
      <c r="E31" s="50">
        <v>0.5319541597677372</v>
      </c>
      <c r="F31" s="49" t="s">
        <v>49</v>
      </c>
      <c r="G31" s="50">
        <v>0.003975492727232978</v>
      </c>
      <c r="H31" s="50">
        <v>0.7105111129983125</v>
      </c>
      <c r="I31" s="50">
        <v>2.8919886139336635</v>
      </c>
      <c r="J31" s="50">
        <v>0.006768084975697667</v>
      </c>
      <c r="K31" s="50">
        <v>0.6531105576077295</v>
      </c>
      <c r="L31" s="50">
        <v>0.02213715257788819</v>
      </c>
      <c r="M31" s="50">
        <v>0.27636120083026006</v>
      </c>
      <c r="N31" s="51">
        <v>8.415284515818207</v>
      </c>
    </row>
    <row r="32" spans="1:14" ht="14.25" customHeight="1">
      <c r="A32" s="48" t="s">
        <v>9</v>
      </c>
      <c r="B32" s="50">
        <v>0.1095189803918224</v>
      </c>
      <c r="C32" s="50">
        <v>0.0005580848832302757</v>
      </c>
      <c r="D32" s="50">
        <v>0.19468847917632934</v>
      </c>
      <c r="E32" s="50">
        <v>0.035804165924023884</v>
      </c>
      <c r="F32" s="50">
        <v>0.025047635491433226</v>
      </c>
      <c r="G32" s="49" t="s">
        <v>49</v>
      </c>
      <c r="H32" s="50">
        <v>0.00959815840504431</v>
      </c>
      <c r="I32" s="50">
        <v>0.23597936943216352</v>
      </c>
      <c r="J32" s="50">
        <v>0.0005000015047797655</v>
      </c>
      <c r="K32" s="50">
        <v>0.009460359305326831</v>
      </c>
      <c r="L32" s="50">
        <v>0.047793136233303245</v>
      </c>
      <c r="M32" s="53" t="s">
        <v>54</v>
      </c>
      <c r="N32" s="51">
        <v>0.6689483707474569</v>
      </c>
    </row>
    <row r="33" spans="1:14" ht="14.25" customHeight="1">
      <c r="A33" s="48" t="s">
        <v>20</v>
      </c>
      <c r="B33" s="50">
        <v>0.42305015276367464</v>
      </c>
      <c r="C33" s="50">
        <v>0.024737679905858973</v>
      </c>
      <c r="D33" s="50">
        <v>0.7830682907699362</v>
      </c>
      <c r="E33" s="50">
        <v>0.4523557075380298</v>
      </c>
      <c r="F33" s="50">
        <v>1.4424157561328164</v>
      </c>
      <c r="G33" s="50">
        <v>0.00020104753835236335</v>
      </c>
      <c r="H33" s="49" t="s">
        <v>49</v>
      </c>
      <c r="I33" s="50">
        <v>0.6196762806078554</v>
      </c>
      <c r="J33" s="50">
        <v>0.012168875092802175</v>
      </c>
      <c r="K33" s="50">
        <v>0.6938363895347726</v>
      </c>
      <c r="L33" s="50">
        <v>0.023857708233659902</v>
      </c>
      <c r="M33" s="50">
        <v>0.816203723001981</v>
      </c>
      <c r="N33" s="51">
        <v>5.291571611119739</v>
      </c>
    </row>
    <row r="34" spans="1:14" ht="14.25" customHeight="1">
      <c r="A34" s="48" t="s">
        <v>10</v>
      </c>
      <c r="B34" s="50">
        <v>1.1004333933269255</v>
      </c>
      <c r="C34" s="50">
        <v>0.0231169023376668</v>
      </c>
      <c r="D34" s="50">
        <v>3.3084404728645924</v>
      </c>
      <c r="E34" s="50">
        <v>1.5024802706155749</v>
      </c>
      <c r="F34" s="50">
        <v>0.5175569743580685</v>
      </c>
      <c r="G34" s="50">
        <v>0.01101720405417116</v>
      </c>
      <c r="H34" s="50">
        <v>0.08428257008562937</v>
      </c>
      <c r="I34" s="49" t="s">
        <v>49</v>
      </c>
      <c r="J34" s="50">
        <v>0.007553637110141728</v>
      </c>
      <c r="K34" s="50">
        <v>0.2761900212120535</v>
      </c>
      <c r="L34" s="50">
        <v>0.17937025024177583</v>
      </c>
      <c r="M34" s="50">
        <v>0.7804153512236459</v>
      </c>
      <c r="N34" s="51">
        <v>7.790857047430245</v>
      </c>
    </row>
    <row r="35" spans="1:14" ht="14.25" customHeight="1">
      <c r="A35" s="48" t="s">
        <v>11</v>
      </c>
      <c r="B35" s="50">
        <v>1.0560812895126224</v>
      </c>
      <c r="C35" s="50">
        <v>0.01958090569100683</v>
      </c>
      <c r="D35" s="50">
        <v>1.8980372133147678</v>
      </c>
      <c r="E35" s="50">
        <v>0.08653514434589615</v>
      </c>
      <c r="F35" s="50">
        <v>0.008017948302218438</v>
      </c>
      <c r="G35" s="50">
        <v>0.0006393981878066329</v>
      </c>
      <c r="H35" s="50">
        <v>0.001993388204314964</v>
      </c>
      <c r="I35" s="50">
        <v>0.07159587844228786</v>
      </c>
      <c r="J35" s="49" t="s">
        <v>49</v>
      </c>
      <c r="K35" s="50">
        <v>0.0032717225429002754</v>
      </c>
      <c r="L35" s="50">
        <v>0.10721521950275315</v>
      </c>
      <c r="M35" s="50">
        <v>0.18447338406123542</v>
      </c>
      <c r="N35" s="51">
        <v>3.43744149210781</v>
      </c>
    </row>
    <row r="36" spans="1:14" ht="14.25" customHeight="1">
      <c r="A36" s="48" t="s">
        <v>12</v>
      </c>
      <c r="B36" s="50">
        <v>0.7012308587608107</v>
      </c>
      <c r="C36" s="50">
        <v>0.2920248506573875</v>
      </c>
      <c r="D36" s="50">
        <v>1.5247575097860102</v>
      </c>
      <c r="E36" s="50">
        <v>0.8806501626100851</v>
      </c>
      <c r="F36" s="50">
        <v>0.9507145228762461</v>
      </c>
      <c r="G36" s="50">
        <v>0.0006289947223174105</v>
      </c>
      <c r="H36" s="50">
        <v>1.290452634026722</v>
      </c>
      <c r="I36" s="50">
        <v>0.7809588408002124</v>
      </c>
      <c r="J36" s="50">
        <v>0.07440508367700341</v>
      </c>
      <c r="K36" s="49" t="s">
        <v>49</v>
      </c>
      <c r="L36" s="50">
        <v>0.06050423058007764</v>
      </c>
      <c r="M36" s="50">
        <v>0.07122346877924138</v>
      </c>
      <c r="N36" s="51">
        <v>6.627551157276114</v>
      </c>
    </row>
    <row r="37" spans="1:14" ht="14.25" customHeight="1">
      <c r="A37" s="48" t="s">
        <v>13</v>
      </c>
      <c r="B37" s="50">
        <v>1.1904343995931168</v>
      </c>
      <c r="C37" s="50">
        <v>0.003850062444385194</v>
      </c>
      <c r="D37" s="50">
        <v>1.168411490882734</v>
      </c>
      <c r="E37" s="50">
        <v>0.08683736207710706</v>
      </c>
      <c r="F37" s="50">
        <v>0.006257973627912237</v>
      </c>
      <c r="G37" s="50">
        <v>0.00010598928373731631</v>
      </c>
      <c r="H37" s="50">
        <v>0.10355058454330725</v>
      </c>
      <c r="I37" s="50">
        <v>0.13845314086766178</v>
      </c>
      <c r="J37" s="50">
        <v>0.6802473859284632</v>
      </c>
      <c r="K37" s="50">
        <v>0.015731791725614837</v>
      </c>
      <c r="L37" s="49" t="s">
        <v>49</v>
      </c>
      <c r="M37" s="50">
        <v>0.5329006521692593</v>
      </c>
      <c r="N37" s="51">
        <v>3.926780833143299</v>
      </c>
    </row>
    <row r="38" spans="1:14" ht="14.25" customHeight="1">
      <c r="A38" s="48" t="s">
        <v>14</v>
      </c>
      <c r="B38" s="50">
        <v>0.8366730959081528</v>
      </c>
      <c r="C38" s="50">
        <v>0.2775216453414631</v>
      </c>
      <c r="D38" s="50">
        <v>2.8425776758963606</v>
      </c>
      <c r="E38" s="50">
        <v>0.40095738327281355</v>
      </c>
      <c r="F38" s="50">
        <v>1.4407002722735076</v>
      </c>
      <c r="G38" s="50">
        <v>0.23226593517174005</v>
      </c>
      <c r="H38" s="50">
        <v>0.5610755937358435</v>
      </c>
      <c r="I38" s="50">
        <v>1.1974966179737356</v>
      </c>
      <c r="J38" s="50">
        <v>0.0431654091217138</v>
      </c>
      <c r="K38" s="50">
        <v>0.2965117287408719</v>
      </c>
      <c r="L38" s="50">
        <v>0.14604893779552008</v>
      </c>
      <c r="M38" s="49" t="s">
        <v>49</v>
      </c>
      <c r="N38" s="51">
        <v>8.274994295231721</v>
      </c>
    </row>
    <row r="39" spans="1:14" ht="4.5" customHeight="1">
      <c r="A39" s="48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</row>
    <row r="40" spans="1:14" ht="14.25" customHeight="1">
      <c r="A40" s="56" t="s">
        <v>8</v>
      </c>
      <c r="B40" s="51">
        <v>22.749461547181042</v>
      </c>
      <c r="C40" s="51">
        <v>3.086368813013649</v>
      </c>
      <c r="D40" s="51">
        <v>30.792078975222164</v>
      </c>
      <c r="E40" s="51">
        <v>8.412656335239033</v>
      </c>
      <c r="F40" s="51">
        <v>6.636535860760777</v>
      </c>
      <c r="G40" s="51">
        <v>0.33457004310877214</v>
      </c>
      <c r="H40" s="51">
        <v>3.643885139017808</v>
      </c>
      <c r="I40" s="51">
        <v>11.620084196957205</v>
      </c>
      <c r="J40" s="51">
        <v>2.366012693785923</v>
      </c>
      <c r="K40" s="51">
        <v>4.065922295385985</v>
      </c>
      <c r="L40" s="51">
        <v>2.3411590269304003</v>
      </c>
      <c r="M40" s="51">
        <v>3.9512650733972396</v>
      </c>
      <c r="N40" s="57">
        <v>100</v>
      </c>
    </row>
    <row r="41" spans="1:14" ht="9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s="20" customFormat="1" ht="12.75">
      <c r="A42" s="58"/>
      <c r="B42" s="47" t="s">
        <v>63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9"/>
    </row>
    <row r="43" spans="1:14" ht="14.25" customHeight="1">
      <c r="A43" s="48" t="s">
        <v>3</v>
      </c>
      <c r="B43" s="49" t="s">
        <v>49</v>
      </c>
      <c r="C43" s="50">
        <v>0.8968967010920262</v>
      </c>
      <c r="D43" s="50">
        <v>16.87465901089112</v>
      </c>
      <c r="E43" s="50">
        <v>0.8428721492970971</v>
      </c>
      <c r="F43" s="50">
        <v>0.4132459135632048</v>
      </c>
      <c r="G43" s="50">
        <v>-0.013645679277195023</v>
      </c>
      <c r="H43" s="50">
        <v>0.07959657180271781</v>
      </c>
      <c r="I43" s="50">
        <v>4.246464027159368</v>
      </c>
      <c r="J43" s="50">
        <v>0.4324169648694372</v>
      </c>
      <c r="K43" s="50">
        <v>0.251423984852233</v>
      </c>
      <c r="L43" s="50">
        <v>0.30802745950487576</v>
      </c>
      <c r="M43" s="50">
        <v>-0.02822956066960348</v>
      </c>
      <c r="N43" s="51">
        <v>24.303727543085273</v>
      </c>
    </row>
    <row r="44" spans="1:14" ht="14.25" customHeight="1">
      <c r="A44" s="48" t="s">
        <v>4</v>
      </c>
      <c r="B44" s="50">
        <v>0.7220211919199596</v>
      </c>
      <c r="C44" s="49" t="s">
        <v>49</v>
      </c>
      <c r="D44" s="50">
        <v>0.5251968942226609</v>
      </c>
      <c r="E44" s="50">
        <v>0.01683223819023864</v>
      </c>
      <c r="F44" s="50">
        <v>0.3221928833286652</v>
      </c>
      <c r="G44" s="50">
        <v>-0.002695292644118657</v>
      </c>
      <c r="H44" s="50">
        <v>0.036244544704259064</v>
      </c>
      <c r="I44" s="50">
        <v>0.20139441288621793</v>
      </c>
      <c r="J44" s="50">
        <v>0.027421090080257643</v>
      </c>
      <c r="K44" s="50">
        <v>0.3541768344990514</v>
      </c>
      <c r="L44" s="50">
        <v>-0.004472462169276207</v>
      </c>
      <c r="M44" s="50">
        <v>0.5338086448919359</v>
      </c>
      <c r="N44" s="51">
        <v>2.7321209799098516</v>
      </c>
    </row>
    <row r="45" spans="1:14" ht="14.25" customHeight="1">
      <c r="A45" s="48" t="s">
        <v>5</v>
      </c>
      <c r="B45" s="50">
        <v>11.119507097505311</v>
      </c>
      <c r="C45" s="50">
        <v>1.8959507969727982</v>
      </c>
      <c r="D45" s="49" t="s">
        <v>49</v>
      </c>
      <c r="E45" s="50">
        <v>2.1047706590366677</v>
      </c>
      <c r="F45" s="50">
        <v>1.5707143387289473</v>
      </c>
      <c r="G45" s="50">
        <v>-0.12016587442282715</v>
      </c>
      <c r="H45" s="50">
        <v>0.09822425042824076</v>
      </c>
      <c r="I45" s="50">
        <v>2.8272302249666468</v>
      </c>
      <c r="J45" s="50">
        <v>-0.09172812917479042</v>
      </c>
      <c r="K45" s="50">
        <v>1.3475429849344753</v>
      </c>
      <c r="L45" s="50">
        <v>1.1044512269147726</v>
      </c>
      <c r="M45" s="50">
        <v>0.5278710136368724</v>
      </c>
      <c r="N45" s="51">
        <v>22.384368589527114</v>
      </c>
    </row>
    <row r="46" spans="1:14" ht="14.25" customHeight="1">
      <c r="A46" s="48" t="s">
        <v>6</v>
      </c>
      <c r="B46" s="50">
        <v>-0.3694281516531289</v>
      </c>
      <c r="C46" s="50">
        <v>0.025873000872248413</v>
      </c>
      <c r="D46" s="50">
        <v>7.151180879185014</v>
      </c>
      <c r="E46" s="49" t="s">
        <v>49</v>
      </c>
      <c r="F46" s="50">
        <v>1.0546270488841496</v>
      </c>
      <c r="G46" s="50">
        <v>0.009211669337403592</v>
      </c>
      <c r="H46" s="50">
        <v>0.8017594710909801</v>
      </c>
      <c r="I46" s="50">
        <v>1.0614548843562588</v>
      </c>
      <c r="J46" s="50">
        <v>0.453887699348752</v>
      </c>
      <c r="K46" s="50">
        <v>2.595140957511677</v>
      </c>
      <c r="L46" s="50">
        <v>0.0977442206393684</v>
      </c>
      <c r="M46" s="50">
        <v>0.27497671016809316</v>
      </c>
      <c r="N46" s="51">
        <v>13.156428389740816</v>
      </c>
    </row>
    <row r="47" spans="1:14" ht="14.25" customHeight="1">
      <c r="A47" s="52" t="s">
        <v>7</v>
      </c>
      <c r="B47" s="50">
        <v>0.5762532011035604</v>
      </c>
      <c r="C47" s="50">
        <v>-0.2654401850945428</v>
      </c>
      <c r="D47" s="50">
        <v>0.6247972243248335</v>
      </c>
      <c r="E47" s="50">
        <v>0.6904810867073395</v>
      </c>
      <c r="F47" s="49" t="s">
        <v>49</v>
      </c>
      <c r="G47" s="50">
        <v>-0.00044526253754998606</v>
      </c>
      <c r="H47" s="50">
        <v>0.5721267047632963</v>
      </c>
      <c r="I47" s="50">
        <v>5.486820855588851</v>
      </c>
      <c r="J47" s="50">
        <v>0.12299012932713775</v>
      </c>
      <c r="K47" s="50">
        <v>1.282150580139789</v>
      </c>
      <c r="L47" s="50">
        <v>0.06351275527783419</v>
      </c>
      <c r="M47" s="50">
        <v>1.3131603032418897</v>
      </c>
      <c r="N47" s="51">
        <v>10.46640739284244</v>
      </c>
    </row>
    <row r="48" spans="1:14" ht="14.25" customHeight="1">
      <c r="A48" s="48" t="s">
        <v>9</v>
      </c>
      <c r="B48" s="50">
        <v>-0.14709720927149092</v>
      </c>
      <c r="C48" s="50">
        <v>-0.0010616222045301158</v>
      </c>
      <c r="D48" s="50">
        <v>0.9616246110640506</v>
      </c>
      <c r="E48" s="50">
        <v>0.010990049874941052</v>
      </c>
      <c r="F48" s="50">
        <v>0.01639636953736879</v>
      </c>
      <c r="G48" s="49" t="s">
        <v>49</v>
      </c>
      <c r="H48" s="50">
        <v>-0.009750456610791962</v>
      </c>
      <c r="I48" s="50">
        <v>0.4878703322781103</v>
      </c>
      <c r="J48" s="50">
        <v>0.0010931423979072914</v>
      </c>
      <c r="K48" s="50">
        <v>0.008201184167866242</v>
      </c>
      <c r="L48" s="50">
        <v>-0.03880915571987756</v>
      </c>
      <c r="M48" s="53" t="s">
        <v>54</v>
      </c>
      <c r="N48" s="51">
        <v>1.2894572455135536</v>
      </c>
    </row>
    <row r="49" spans="1:14" ht="14.25" customHeight="1">
      <c r="A49" s="48" t="s">
        <v>20</v>
      </c>
      <c r="B49" s="50">
        <v>-0.132736533404401</v>
      </c>
      <c r="C49" s="50">
        <v>-0.04747629550190213</v>
      </c>
      <c r="D49" s="50">
        <v>0.24153169275666964</v>
      </c>
      <c r="E49" s="50">
        <v>0.06742583856988847</v>
      </c>
      <c r="F49" s="50">
        <v>1.7440535415104168</v>
      </c>
      <c r="G49" s="50">
        <v>0.02682792785498427</v>
      </c>
      <c r="H49" s="49" t="s">
        <v>49</v>
      </c>
      <c r="I49" s="50">
        <v>0.21170747651232238</v>
      </c>
      <c r="J49" s="50">
        <v>0.004464986346802096</v>
      </c>
      <c r="K49" s="50">
        <v>0.34191533273503794</v>
      </c>
      <c r="L49" s="50">
        <v>0.02673275461171426</v>
      </c>
      <c r="M49" s="50">
        <v>-1.5729869706206954</v>
      </c>
      <c r="N49" s="51">
        <v>0.9114597513708376</v>
      </c>
    </row>
    <row r="50" spans="1:14" ht="14.25" customHeight="1">
      <c r="A50" s="48" t="s">
        <v>10</v>
      </c>
      <c r="B50" s="50">
        <v>-1.0885120174561238</v>
      </c>
      <c r="C50" s="50">
        <v>0.22898692307978102</v>
      </c>
      <c r="D50" s="50">
        <v>1.456608184883244</v>
      </c>
      <c r="E50" s="50">
        <v>2.0320834570021264</v>
      </c>
      <c r="F50" s="50">
        <v>0.6370313329037816</v>
      </c>
      <c r="G50" s="50">
        <v>-0.0046599104459661</v>
      </c>
      <c r="H50" s="50">
        <v>-0.03625647767586701</v>
      </c>
      <c r="I50" s="49" t="s">
        <v>49</v>
      </c>
      <c r="J50" s="50">
        <v>0.005775381106068593</v>
      </c>
      <c r="K50" s="50">
        <v>0.5799570706338101</v>
      </c>
      <c r="L50" s="50">
        <v>0.029195666097334132</v>
      </c>
      <c r="M50" s="50">
        <v>-1.2739025841431117</v>
      </c>
      <c r="N50" s="51">
        <v>2.5663070259850778</v>
      </c>
    </row>
    <row r="51" spans="1:14" ht="14.25" customHeight="1">
      <c r="A51" s="48" t="s">
        <v>11</v>
      </c>
      <c r="B51" s="50">
        <v>0.4398714115224003</v>
      </c>
      <c r="C51" s="50">
        <v>-0.005555592492216557</v>
      </c>
      <c r="D51" s="50">
        <v>1.6350779066625691</v>
      </c>
      <c r="E51" s="50">
        <v>0.19275403173011108</v>
      </c>
      <c r="F51" s="50">
        <v>0.009492561426810852</v>
      </c>
      <c r="G51" s="50">
        <v>0.0022321459551060403</v>
      </c>
      <c r="H51" s="50">
        <v>-0.0007836575196541399</v>
      </c>
      <c r="I51" s="50">
        <v>0.19999004951858254</v>
      </c>
      <c r="J51" s="49" t="s">
        <v>49</v>
      </c>
      <c r="K51" s="50">
        <v>0.011003723331398426</v>
      </c>
      <c r="L51" s="50">
        <v>0.22058372957542807</v>
      </c>
      <c r="M51" s="50">
        <v>0.14980123934512943</v>
      </c>
      <c r="N51" s="51">
        <v>2.854467549055665</v>
      </c>
    </row>
    <row r="52" spans="1:14" ht="14.25" customHeight="1">
      <c r="A52" s="48" t="s">
        <v>12</v>
      </c>
      <c r="B52" s="50">
        <v>3.0185297698881097</v>
      </c>
      <c r="C52" s="50">
        <v>0.05168769677753826</v>
      </c>
      <c r="D52" s="50">
        <v>1.9024960958871437</v>
      </c>
      <c r="E52" s="50">
        <v>1.4762679971721018</v>
      </c>
      <c r="F52" s="50">
        <v>0.45633671756747746</v>
      </c>
      <c r="G52" s="50">
        <v>0.00023510221615759847</v>
      </c>
      <c r="H52" s="50">
        <v>2.053380747723225</v>
      </c>
      <c r="I52" s="50">
        <v>1.1183040669724564</v>
      </c>
      <c r="J52" s="50">
        <v>0.3984456485637835</v>
      </c>
      <c r="K52" s="49" t="s">
        <v>49</v>
      </c>
      <c r="L52" s="50">
        <v>0.07618856854058098</v>
      </c>
      <c r="M52" s="50">
        <v>0.10766498973710449</v>
      </c>
      <c r="N52" s="51">
        <v>10.659537401045677</v>
      </c>
    </row>
    <row r="53" spans="1:14" ht="14.25" customHeight="1">
      <c r="A53" s="48" t="s">
        <v>13</v>
      </c>
      <c r="B53" s="50">
        <v>2.473243820569973</v>
      </c>
      <c r="C53" s="50">
        <v>0.01180719447332228</v>
      </c>
      <c r="D53" s="50">
        <v>3.857684662689019</v>
      </c>
      <c r="E53" s="50">
        <v>0.21172542890280943</v>
      </c>
      <c r="F53" s="50">
        <v>0.02858915637563545</v>
      </c>
      <c r="G53" s="50">
        <v>0.017172410646569776</v>
      </c>
      <c r="H53" s="50">
        <v>-0.3551915679198588</v>
      </c>
      <c r="I53" s="50">
        <v>0.17751596272556006</v>
      </c>
      <c r="J53" s="50">
        <v>-0.8233406663390719</v>
      </c>
      <c r="K53" s="50">
        <v>0.044074930911844154</v>
      </c>
      <c r="L53" s="49" t="s">
        <v>49</v>
      </c>
      <c r="M53" s="50">
        <v>0.6546060739629415</v>
      </c>
      <c r="N53" s="51">
        <v>6.297887406998743</v>
      </c>
    </row>
    <row r="54" spans="1:14" ht="14.25" customHeight="1">
      <c r="A54" s="48" t="s">
        <v>14</v>
      </c>
      <c r="B54" s="50">
        <v>1.1291631264071975</v>
      </c>
      <c r="C54" s="50">
        <v>-0.5066246883257228</v>
      </c>
      <c r="D54" s="50">
        <v>-0.028670173599920603</v>
      </c>
      <c r="E54" s="50">
        <v>0.6114765169956244</v>
      </c>
      <c r="F54" s="50">
        <v>-1.1983280951790707</v>
      </c>
      <c r="G54" s="50">
        <v>0.11848238184267076</v>
      </c>
      <c r="H54" s="50">
        <v>0.7994004769390753</v>
      </c>
      <c r="I54" s="50">
        <v>0.4337601318629228</v>
      </c>
      <c r="J54" s="50">
        <v>0.029393690218124675</v>
      </c>
      <c r="K54" s="50">
        <v>0.8128390297324448</v>
      </c>
      <c r="L54" s="50">
        <v>0.17693832803157858</v>
      </c>
      <c r="M54" s="49" t="s">
        <v>49</v>
      </c>
      <c r="N54" s="51">
        <v>2.377830724924925</v>
      </c>
    </row>
    <row r="55" spans="1:14" ht="4.5" customHeight="1">
      <c r="A55" s="48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5"/>
    </row>
    <row r="56" spans="1:14" ht="14.25" customHeight="1">
      <c r="A56" s="56" t="s">
        <v>8</v>
      </c>
      <c r="B56" s="51">
        <v>17.740815707131365</v>
      </c>
      <c r="C56" s="51">
        <v>2.2850439296488005</v>
      </c>
      <c r="D56" s="51">
        <v>35.2021869889664</v>
      </c>
      <c r="E56" s="51">
        <v>8.257679453478946</v>
      </c>
      <c r="F56" s="51">
        <v>5.054351768647387</v>
      </c>
      <c r="G56" s="51">
        <v>0.03254961852523511</v>
      </c>
      <c r="H56" s="51">
        <v>4.038750607725623</v>
      </c>
      <c r="I56" s="51">
        <v>16.452512424827294</v>
      </c>
      <c r="J56" s="51">
        <v>0.5608199367444084</v>
      </c>
      <c r="K56" s="51">
        <v>7.628426613449626</v>
      </c>
      <c r="L56" s="51">
        <v>2.060093091304333</v>
      </c>
      <c r="M56" s="51">
        <v>0.6867698595505558</v>
      </c>
      <c r="N56" s="57">
        <v>99.99999999999999</v>
      </c>
    </row>
    <row r="57" spans="1:14" ht="9.75" customHeight="1" thickBo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2.25" customHeight="1">
      <c r="A58" s="58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35"/>
    </row>
    <row r="59" spans="1:14" s="12" customFormat="1" ht="12">
      <c r="A59" s="61" t="s">
        <v>48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1"/>
    </row>
    <row r="60" spans="1:14" s="12" customFormat="1" ht="12">
      <c r="A60" s="61" t="s">
        <v>64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1"/>
    </row>
    <row r="61" spans="2:13" s="12" customFormat="1" ht="12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</sheetData>
  <sheetProtection/>
  <conditionalFormatting sqref="B11:M22 B27:M38">
    <cfRule type="expression" priority="4" dxfId="0" stopIfTrue="1">
      <formula>B11&gt;2</formula>
    </cfRule>
  </conditionalFormatting>
  <conditionalFormatting sqref="B43:M54">
    <cfRule type="expression" priority="1" dxfId="1" stopIfTrue="1">
      <formula>B43&lt;0</formula>
    </cfRule>
    <cfRule type="expression" priority="2" dxfId="0" stopIfTrue="1">
      <formula>B43&gt;2</formula>
    </cfRule>
  </conditionalFormatting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72" sqref="N72"/>
    </sheetView>
  </sheetViews>
  <sheetFormatPr defaultColWidth="11.421875" defaultRowHeight="12.75"/>
  <cols>
    <col min="1" max="1" width="13.57421875" style="0" customWidth="1"/>
    <col min="2" max="7" width="8.7109375" style="0" customWidth="1"/>
    <col min="8" max="8" width="9.57421875" style="0" customWidth="1"/>
    <col min="9" max="11" width="8.7109375" style="0" customWidth="1"/>
    <col min="12" max="12" width="8.8515625" style="0" customWidth="1"/>
  </cols>
  <sheetData>
    <row r="1" spans="1:12" ht="12.75">
      <c r="A1" s="36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36" t="str">
        <f>+Exp!A2</f>
        <v>ARGENTINA, BOLIVIA, BRASIL, CHILE, COLOMBIA, ECUADOR, MÉXICO, PARAGUAY, PERÚ Y URUGUAY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.75">
      <c r="A3" s="36" t="s">
        <v>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ht="12.75">
      <c r="A4" s="37" t="str">
        <f>+Exp!A4</f>
        <v>Enero-marzo 2010-2011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63"/>
      <c r="M4" s="13"/>
    </row>
    <row r="5" spans="1:12" ht="12.75">
      <c r="A5" s="37" t="s">
        <v>42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35"/>
    </row>
    <row r="6" spans="1:12" ht="9" customHeight="1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5" customHeight="1" thickBot="1">
      <c r="A7" s="65" t="s">
        <v>1</v>
      </c>
      <c r="B7" s="40" t="s">
        <v>36</v>
      </c>
      <c r="C7" s="40" t="s">
        <v>37</v>
      </c>
      <c r="D7" s="40" t="s">
        <v>38</v>
      </c>
      <c r="E7" s="66" t="s">
        <v>39</v>
      </c>
      <c r="F7" s="40" t="s">
        <v>46</v>
      </c>
      <c r="G7" s="40" t="s">
        <v>40</v>
      </c>
      <c r="H7" s="40" t="s">
        <v>41</v>
      </c>
      <c r="I7" s="40" t="s">
        <v>47</v>
      </c>
      <c r="J7" s="40" t="s">
        <v>43</v>
      </c>
      <c r="K7" s="40" t="s">
        <v>44</v>
      </c>
      <c r="L7" s="40" t="s">
        <v>22</v>
      </c>
    </row>
    <row r="8" spans="1:12" ht="9" customHeight="1">
      <c r="A8" s="67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>
      <c r="A9" s="68"/>
      <c r="B9" s="68" t="str">
        <f>+Exp!B10</f>
        <v>Enero-marzo 2011</v>
      </c>
      <c r="C9" s="68"/>
      <c r="D9" s="69"/>
      <c r="E9" s="69"/>
      <c r="F9" s="69"/>
      <c r="G9" s="69"/>
      <c r="H9" s="69"/>
      <c r="I9" s="69"/>
      <c r="J9" s="69"/>
      <c r="K9" s="69"/>
      <c r="L9" s="69"/>
    </row>
    <row r="10" spans="1:12" ht="9" customHeight="1">
      <c r="A10" s="70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4.25" customHeight="1">
      <c r="A11" s="36" t="s">
        <v>8</v>
      </c>
      <c r="B11" s="71">
        <f>+Exp!B24</f>
        <v>7439.413748970001</v>
      </c>
      <c r="C11" s="71">
        <f>+Exp!C24</f>
        <v>1054.5203323499998</v>
      </c>
      <c r="D11" s="71">
        <f>+Exp!D24</f>
        <v>10481.976</v>
      </c>
      <c r="E11" s="71">
        <f>+Exp!E24</f>
        <v>2833.9930667999997</v>
      </c>
      <c r="F11" s="71">
        <f>+Exp!F24</f>
        <v>2069.3963820999998</v>
      </c>
      <c r="G11" s="71">
        <f>+Exp!G24</f>
        <v>1241.241006</v>
      </c>
      <c r="H11" s="71">
        <f>+Exp!H24</f>
        <v>4145.770175</v>
      </c>
      <c r="I11" s="71">
        <f>+Exp!I24</f>
        <v>780.7339800000001</v>
      </c>
      <c r="J11" s="71">
        <f>+Exp!J24</f>
        <v>1595.6210056</v>
      </c>
      <c r="K11" s="71">
        <f>+Exp!K24</f>
        <v>693.9935780000001</v>
      </c>
      <c r="L11" s="71">
        <f>SUM(B11:K11)</f>
        <v>32336.659274820006</v>
      </c>
    </row>
    <row r="12" spans="1:12" ht="9" customHeight="1">
      <c r="A12" s="37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4" ht="14.25" customHeight="1">
      <c r="A13" s="36" t="s">
        <v>28</v>
      </c>
      <c r="B13" s="71">
        <f>SUM(B15:B26)</f>
        <v>9664.886240819998</v>
      </c>
      <c r="C13" s="71">
        <f aca="true" t="shared" si="0" ref="C13:K13">SUM(C15:C26)</f>
        <v>790.9620681700004</v>
      </c>
      <c r="D13" s="71">
        <f t="shared" si="0"/>
        <v>40750.824</v>
      </c>
      <c r="E13" s="71">
        <f t="shared" si="0"/>
        <v>16571.114220970005</v>
      </c>
      <c r="F13" s="71">
        <f t="shared" si="0"/>
        <v>10559.693560810001</v>
      </c>
      <c r="G13" s="71">
        <f t="shared" si="0"/>
        <v>3891.0448180000008</v>
      </c>
      <c r="H13" s="71">
        <f t="shared" si="0"/>
        <v>77549.499944</v>
      </c>
      <c r="I13" s="71">
        <f t="shared" si="0"/>
        <v>388.99465999999995</v>
      </c>
      <c r="J13" s="71">
        <f t="shared" si="0"/>
        <v>8176.709445500001</v>
      </c>
      <c r="K13" s="71">
        <f t="shared" si="0"/>
        <v>987.2550449999997</v>
      </c>
      <c r="L13" s="71">
        <f>SUM(B13:K13)</f>
        <v>169330.98400326996</v>
      </c>
      <c r="M13" s="2"/>
      <c r="N13" s="2"/>
    </row>
    <row r="14" spans="1:14" ht="6.75" customHeight="1">
      <c r="A14" s="8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2"/>
      <c r="N14" s="2"/>
    </row>
    <row r="15" spans="1:22" ht="14.25">
      <c r="A15" s="37" t="s">
        <v>61</v>
      </c>
      <c r="B15" s="71">
        <v>117.31367923</v>
      </c>
      <c r="C15" s="71">
        <v>10.116945609999997</v>
      </c>
      <c r="D15" s="71">
        <v>1617.571</v>
      </c>
      <c r="E15" s="71">
        <v>165.832121310003</v>
      </c>
      <c r="F15" s="71">
        <v>1830.1192914000003</v>
      </c>
      <c r="G15" s="71">
        <v>777.743</v>
      </c>
      <c r="H15" s="71">
        <v>1567.7532649999996</v>
      </c>
      <c r="I15" s="71">
        <v>22.577350000000003</v>
      </c>
      <c r="J15" s="71">
        <v>147.7054551</v>
      </c>
      <c r="K15" s="71">
        <v>11.0788</v>
      </c>
      <c r="L15" s="71">
        <f>SUM(B15:K15)</f>
        <v>6267.810907650003</v>
      </c>
      <c r="M15" s="2"/>
      <c r="N15" s="17"/>
      <c r="O15" s="17"/>
      <c r="P15" s="29"/>
      <c r="Q15" s="29"/>
      <c r="R15" s="17"/>
      <c r="S15" s="17"/>
      <c r="T15" s="17"/>
      <c r="U15" s="17"/>
      <c r="V15" s="17"/>
    </row>
    <row r="16" spans="1:22" ht="6.75" customHeight="1">
      <c r="A16" s="8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2"/>
      <c r="N16" s="17"/>
      <c r="O16" s="17"/>
      <c r="P16" s="29"/>
      <c r="Q16" s="29"/>
      <c r="R16" s="17"/>
      <c r="S16" s="17"/>
      <c r="T16" s="17"/>
      <c r="U16" s="17"/>
      <c r="V16" s="17"/>
    </row>
    <row r="17" spans="1:22" ht="14.25">
      <c r="A17" s="37" t="s">
        <v>57</v>
      </c>
      <c r="B17" s="71">
        <v>444.44741553</v>
      </c>
      <c r="C17" s="71">
        <v>30.62233676</v>
      </c>
      <c r="D17" s="71">
        <v>599.101</v>
      </c>
      <c r="E17" s="71">
        <v>360.17750514000005</v>
      </c>
      <c r="F17" s="71">
        <v>161.66208019</v>
      </c>
      <c r="G17" s="71">
        <v>18.436</v>
      </c>
      <c r="H17" s="71">
        <v>2483.9244759999997</v>
      </c>
      <c r="I17" s="71">
        <v>0.47352999999999995</v>
      </c>
      <c r="J17" s="71">
        <v>917.3039963</v>
      </c>
      <c r="K17" s="71">
        <v>13.283813</v>
      </c>
      <c r="L17" s="71">
        <f>SUM(B17:K17)</f>
        <v>5029.432152920001</v>
      </c>
      <c r="M17" s="2"/>
      <c r="N17" s="17"/>
      <c r="O17" s="17"/>
      <c r="P17" s="29"/>
      <c r="Q17" s="29"/>
      <c r="R17" s="17"/>
      <c r="S17" s="17"/>
      <c r="T17" s="17"/>
      <c r="U17" s="17"/>
      <c r="V17" s="17"/>
    </row>
    <row r="18" spans="1:22" ht="14.25">
      <c r="A18" s="37" t="s">
        <v>17</v>
      </c>
      <c r="B18" s="71">
        <v>915.00870949</v>
      </c>
      <c r="C18" s="71">
        <v>203.62336029</v>
      </c>
      <c r="D18" s="71">
        <v>4940.634</v>
      </c>
      <c r="E18" s="71">
        <v>2404.8753164599993</v>
      </c>
      <c r="F18" s="71">
        <v>5267.79057389</v>
      </c>
      <c r="G18" s="71">
        <v>1919.3732759999998</v>
      </c>
      <c r="H18" s="71">
        <v>65029.969589</v>
      </c>
      <c r="I18" s="71">
        <v>16.09332</v>
      </c>
      <c r="J18" s="71">
        <v>1379.9350794999998</v>
      </c>
      <c r="K18" s="71">
        <v>63.205359</v>
      </c>
      <c r="L18" s="71">
        <f>SUM(B18:K18)</f>
        <v>82140.50858363001</v>
      </c>
      <c r="M18" s="2"/>
      <c r="N18" s="17"/>
      <c r="O18" s="17"/>
      <c r="P18" s="29"/>
      <c r="Q18" s="29"/>
      <c r="R18" s="17"/>
      <c r="S18" s="17"/>
      <c r="T18" s="17"/>
      <c r="U18" s="17"/>
      <c r="V18" s="17"/>
    </row>
    <row r="19" spans="1:22" ht="6.75" customHeight="1">
      <c r="A19" s="8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2"/>
      <c r="N19" s="17"/>
      <c r="O19" s="17"/>
      <c r="P19" s="29"/>
      <c r="Q19" s="29"/>
      <c r="R19" s="17"/>
      <c r="S19" s="17"/>
      <c r="T19" s="17"/>
      <c r="U19" s="17"/>
      <c r="V19" s="17"/>
    </row>
    <row r="20" spans="1:22" ht="14.25">
      <c r="A20" s="37" t="s">
        <v>56</v>
      </c>
      <c r="B20" s="71">
        <v>2966.3831061700002</v>
      </c>
      <c r="C20" s="71">
        <v>137.67671718000003</v>
      </c>
      <c r="D20" s="71">
        <v>11498.747</v>
      </c>
      <c r="E20" s="71">
        <v>3907.9567208500002</v>
      </c>
      <c r="F20" s="71">
        <v>1722.1475036600002</v>
      </c>
      <c r="G20" s="71">
        <v>655.300783</v>
      </c>
      <c r="H20" s="71">
        <v>4815.332627000001</v>
      </c>
      <c r="I20" s="71">
        <v>86.17305</v>
      </c>
      <c r="J20" s="71">
        <v>1583.4264111</v>
      </c>
      <c r="K20" s="71">
        <v>261.792935</v>
      </c>
      <c r="L20" s="71">
        <f>SUM(B20:K20)</f>
        <v>27634.93685396</v>
      </c>
      <c r="M20" s="2"/>
      <c r="N20" s="17"/>
      <c r="O20" s="17"/>
      <c r="P20" s="29"/>
      <c r="Q20" s="29"/>
      <c r="R20" s="17"/>
      <c r="S20" s="17"/>
      <c r="T20" s="17"/>
      <c r="U20" s="17"/>
      <c r="V20" s="17"/>
    </row>
    <row r="21" spans="1:22" ht="7.5" customHeight="1">
      <c r="A21" s="8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2"/>
      <c r="N21" s="17"/>
      <c r="O21" s="17"/>
      <c r="P21" s="29"/>
      <c r="Q21" s="29"/>
      <c r="R21" s="17"/>
      <c r="S21" s="17"/>
      <c r="T21" s="17"/>
      <c r="U21" s="17"/>
      <c r="V21" s="17"/>
    </row>
    <row r="22" spans="1:22" ht="14.25">
      <c r="A22" s="37" t="s">
        <v>18</v>
      </c>
      <c r="B22" s="71">
        <v>187.2151024</v>
      </c>
      <c r="C22" s="71">
        <v>93.2700531</v>
      </c>
      <c r="D22" s="71">
        <v>1983.868</v>
      </c>
      <c r="E22" s="71">
        <v>2205.8272376799996</v>
      </c>
      <c r="F22" s="71">
        <v>184.36824635</v>
      </c>
      <c r="G22" s="71">
        <v>104.03549899999999</v>
      </c>
      <c r="H22" s="71">
        <v>529.9515600000001</v>
      </c>
      <c r="I22" s="71">
        <v>4.54583</v>
      </c>
      <c r="J22" s="71">
        <v>636.0344207999999</v>
      </c>
      <c r="K22" s="71">
        <v>2.611799</v>
      </c>
      <c r="L22" s="71">
        <f>SUM(B22:K22)</f>
        <v>5931.7277483299995</v>
      </c>
      <c r="M22" s="2"/>
      <c r="N22" s="17"/>
      <c r="O22" s="17"/>
      <c r="P22" s="29"/>
      <c r="Q22" s="29"/>
      <c r="R22" s="17"/>
      <c r="S22" s="17"/>
      <c r="T22" s="17"/>
      <c r="U22" s="17"/>
      <c r="V22" s="17"/>
    </row>
    <row r="23" spans="1:22" ht="14.25">
      <c r="A23" s="37" t="s">
        <v>19</v>
      </c>
      <c r="B23" s="71">
        <v>350.68278989000004</v>
      </c>
      <c r="C23" s="71">
        <v>77.82008246999999</v>
      </c>
      <c r="D23" s="71">
        <v>7593.207</v>
      </c>
      <c r="E23" s="71">
        <v>3981.4688288199995</v>
      </c>
      <c r="F23" s="71">
        <v>322.7688599500001</v>
      </c>
      <c r="G23" s="71">
        <v>51.21</v>
      </c>
      <c r="H23" s="71">
        <v>1300.6806410000002</v>
      </c>
      <c r="I23" s="71">
        <v>14.420549999999999</v>
      </c>
      <c r="J23" s="71">
        <v>1502.5152383999998</v>
      </c>
      <c r="K23" s="71">
        <v>87.364386</v>
      </c>
      <c r="L23" s="71">
        <f>SUM(B23:K23)</f>
        <v>15282.13837653</v>
      </c>
      <c r="M23" s="2"/>
      <c r="N23" s="17"/>
      <c r="O23" s="17"/>
      <c r="P23" s="29"/>
      <c r="Q23" s="29"/>
      <c r="R23" s="17"/>
      <c r="S23" s="17"/>
      <c r="T23" s="17"/>
      <c r="U23" s="17"/>
      <c r="V23" s="17"/>
    </row>
    <row r="24" spans="1:22" ht="14.25">
      <c r="A24" s="37" t="s">
        <v>32</v>
      </c>
      <c r="B24" s="71">
        <v>889.4573058500001</v>
      </c>
      <c r="C24" s="71">
        <v>165.94065708</v>
      </c>
      <c r="D24" s="71">
        <v>2745.257</v>
      </c>
      <c r="E24" s="71">
        <v>1974.9197541299993</v>
      </c>
      <c r="F24" s="71">
        <v>160.34188409999996</v>
      </c>
      <c r="G24" s="71">
        <v>39.093</v>
      </c>
      <c r="H24" s="71">
        <v>726.0886129999999</v>
      </c>
      <c r="I24" s="71">
        <v>13.15093</v>
      </c>
      <c r="J24" s="71">
        <v>690.9436688</v>
      </c>
      <c r="K24" s="71">
        <v>26.357155</v>
      </c>
      <c r="L24" s="71">
        <f>SUM(B24:K24)</f>
        <v>7431.549967959999</v>
      </c>
      <c r="M24" s="2"/>
      <c r="N24" s="17"/>
      <c r="O24" s="17"/>
      <c r="P24" s="29"/>
      <c r="Q24" s="17"/>
      <c r="R24" s="17"/>
      <c r="S24" s="17"/>
      <c r="T24" s="17"/>
      <c r="U24" s="17"/>
      <c r="V24" s="17"/>
    </row>
    <row r="25" spans="1:22" ht="7.5" customHeight="1">
      <c r="A25" s="8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2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4.25" customHeight="1">
      <c r="A26" s="37" t="s">
        <v>26</v>
      </c>
      <c r="B26" s="71">
        <v>3794.3781322599984</v>
      </c>
      <c r="C26" s="71">
        <v>71.89191568000032</v>
      </c>
      <c r="D26" s="71">
        <v>9772.439</v>
      </c>
      <c r="E26" s="71">
        <v>1570.056736580003</v>
      </c>
      <c r="F26" s="71">
        <v>910.4951212699991</v>
      </c>
      <c r="G26" s="71">
        <v>325.8532600000007</v>
      </c>
      <c r="H26" s="71">
        <v>1095.799172999993</v>
      </c>
      <c r="I26" s="71">
        <v>231.56009999999998</v>
      </c>
      <c r="J26" s="71">
        <v>1318.8451755000017</v>
      </c>
      <c r="K26" s="71">
        <v>521.5607979999997</v>
      </c>
      <c r="L26" s="71">
        <f>SUM(B26:K26)</f>
        <v>19612.879412289996</v>
      </c>
      <c r="M26" s="2"/>
      <c r="N26" s="17"/>
      <c r="O26" s="17"/>
      <c r="P26" s="17"/>
      <c r="Q26" s="17"/>
      <c r="R26" s="17"/>
      <c r="S26" s="17"/>
      <c r="T26" s="17"/>
      <c r="U26" s="17"/>
      <c r="V26" s="17"/>
    </row>
    <row r="27" spans="1:14" ht="9" customHeight="1">
      <c r="A27" s="8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2"/>
      <c r="N27" s="2"/>
    </row>
    <row r="28" spans="1:14" ht="14.25" customHeight="1">
      <c r="A28" s="82" t="s">
        <v>27</v>
      </c>
      <c r="B28" s="71">
        <f aca="true" t="shared" si="1" ref="B28:L28">+B11+B13</f>
        <v>17104.29998979</v>
      </c>
      <c r="C28" s="71">
        <f t="shared" si="1"/>
        <v>1845.4824005200003</v>
      </c>
      <c r="D28" s="71">
        <f t="shared" si="1"/>
        <v>51232.8</v>
      </c>
      <c r="E28" s="71">
        <f t="shared" si="1"/>
        <v>19405.107287770006</v>
      </c>
      <c r="F28" s="71">
        <f t="shared" si="1"/>
        <v>12629.08994291</v>
      </c>
      <c r="G28" s="71">
        <f t="shared" si="1"/>
        <v>5132.2858240000005</v>
      </c>
      <c r="H28" s="71">
        <f t="shared" si="1"/>
        <v>81695.270119</v>
      </c>
      <c r="I28" s="71">
        <f t="shared" si="1"/>
        <v>1169.72864</v>
      </c>
      <c r="J28" s="71">
        <f t="shared" si="1"/>
        <v>9772.3304511</v>
      </c>
      <c r="K28" s="71">
        <f t="shared" si="1"/>
        <v>1681.2486229999997</v>
      </c>
      <c r="L28" s="71">
        <f t="shared" si="1"/>
        <v>201667.64327808996</v>
      </c>
      <c r="M28" s="2"/>
      <c r="N28" s="2"/>
    </row>
    <row r="29" spans="1:12" ht="9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63"/>
    </row>
    <row r="30" spans="1:12" ht="15">
      <c r="A30" s="68"/>
      <c r="B30" s="68" t="str">
        <f>+Exp!B26</f>
        <v>Enero-marzo 2010</v>
      </c>
      <c r="C30" s="68"/>
      <c r="D30" s="69"/>
      <c r="E30" s="69"/>
      <c r="F30" s="69"/>
      <c r="G30" s="69"/>
      <c r="H30" s="69"/>
      <c r="I30" s="69"/>
      <c r="J30" s="69"/>
      <c r="K30" s="69"/>
      <c r="L30" s="83"/>
    </row>
    <row r="31" spans="1:12" ht="9" customHeight="1">
      <c r="A31" s="70"/>
      <c r="B31" s="35"/>
      <c r="C31" s="35"/>
      <c r="D31" s="69"/>
      <c r="E31" s="69"/>
      <c r="F31" s="69"/>
      <c r="G31" s="69"/>
      <c r="H31" s="69"/>
      <c r="I31" s="69"/>
      <c r="J31" s="69"/>
      <c r="K31" s="69"/>
      <c r="L31" s="63"/>
    </row>
    <row r="32" spans="1:12" ht="14.25" customHeight="1">
      <c r="A32" s="36" t="s">
        <v>8</v>
      </c>
      <c r="B32" s="71">
        <f>+Exp!B40</f>
        <v>6043.16468474</v>
      </c>
      <c r="C32" s="71">
        <f>+Exp!C40</f>
        <v>870.8811568099999</v>
      </c>
      <c r="D32" s="71">
        <f>+Exp!D40</f>
        <v>8187.326</v>
      </c>
      <c r="E32" s="71">
        <f>+Exp!E40</f>
        <v>2247.44272858</v>
      </c>
      <c r="F32" s="71">
        <f>+Exp!F40</f>
        <v>1677.1752604700002</v>
      </c>
      <c r="G32" s="71">
        <f>+Exp!G40</f>
        <v>967.405072</v>
      </c>
      <c r="H32" s="71">
        <f>+Exp!H40</f>
        <v>3111.078502</v>
      </c>
      <c r="I32" s="71">
        <f>+Exp!I40</f>
        <v>807.588733</v>
      </c>
      <c r="J32" s="71">
        <f>+Exp!J40</f>
        <v>1092.8586768999999</v>
      </c>
      <c r="K32" s="71">
        <f>+Exp!K40</f>
        <v>561.4202349999999</v>
      </c>
      <c r="L32" s="71">
        <f>SUM(B32:K32)</f>
        <v>25566.341049500006</v>
      </c>
    </row>
    <row r="33" spans="1:12" ht="9" customHeight="1">
      <c r="A33" s="37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4" ht="14.25" customHeight="1">
      <c r="A34" s="36" t="s">
        <v>28</v>
      </c>
      <c r="B34" s="71">
        <f>SUM(B36:B47)</f>
        <v>7000.880872130001</v>
      </c>
      <c r="C34" s="71">
        <f aca="true" t="shared" si="2" ref="C34:K34">SUM(C36:C47)</f>
        <v>620.9188743599997</v>
      </c>
      <c r="D34" s="71">
        <f t="shared" si="2"/>
        <v>31042.477</v>
      </c>
      <c r="E34" s="71">
        <f t="shared" si="2"/>
        <v>13398.412386230002</v>
      </c>
      <c r="F34" s="71">
        <f t="shared" si="2"/>
        <v>7457.91560527</v>
      </c>
      <c r="G34" s="71">
        <f t="shared" si="2"/>
        <v>3167.9498330000006</v>
      </c>
      <c r="H34" s="71">
        <f t="shared" si="2"/>
        <v>63485.408086999996</v>
      </c>
      <c r="I34" s="71">
        <f t="shared" si="2"/>
        <v>304.73024499999974</v>
      </c>
      <c r="J34" s="71">
        <f t="shared" si="2"/>
        <v>6795.625658000003</v>
      </c>
      <c r="K34" s="71">
        <f t="shared" si="2"/>
        <v>726.7804569999998</v>
      </c>
      <c r="L34" s="71">
        <f>SUM(B34:K34)</f>
        <v>134001.09901798997</v>
      </c>
      <c r="M34" s="2"/>
      <c r="N34" s="2"/>
    </row>
    <row r="35" spans="1:14" ht="6.75" customHeight="1">
      <c r="A35" s="8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2"/>
      <c r="N35" s="2"/>
    </row>
    <row r="36" spans="1:23" ht="14.25" customHeight="1">
      <c r="A36" s="37" t="s">
        <v>61</v>
      </c>
      <c r="B36" s="71">
        <v>138.38514836999997</v>
      </c>
      <c r="C36" s="71">
        <v>12.29469013</v>
      </c>
      <c r="D36" s="71">
        <v>1707.029</v>
      </c>
      <c r="E36" s="71">
        <v>132.3986089599989</v>
      </c>
      <c r="F36" s="71">
        <v>735.9237068900001</v>
      </c>
      <c r="G36" s="71">
        <v>714.531</v>
      </c>
      <c r="H36" s="71">
        <v>1296.1899939999996</v>
      </c>
      <c r="I36" s="71">
        <v>13.07829</v>
      </c>
      <c r="J36" s="71">
        <v>116.42176160000004</v>
      </c>
      <c r="K36" s="71">
        <v>9.556924</v>
      </c>
      <c r="L36" s="71">
        <f>SUM(B36:K36)</f>
        <v>4875.809123949999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6.75" customHeight="1">
      <c r="A37" s="8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4.25" customHeight="1">
      <c r="A38" s="37" t="s">
        <v>57</v>
      </c>
      <c r="B38" s="71">
        <v>126.78844525000001</v>
      </c>
      <c r="C38" s="71">
        <v>17.333850450000003</v>
      </c>
      <c r="D38" s="71">
        <v>405.144</v>
      </c>
      <c r="E38" s="71">
        <v>441.94559662</v>
      </c>
      <c r="F38" s="71">
        <v>99.23328924</v>
      </c>
      <c r="G38" s="71">
        <v>11.966</v>
      </c>
      <c r="H38" s="71">
        <v>2467.624624</v>
      </c>
      <c r="I38" s="71">
        <v>0.6050549999999999</v>
      </c>
      <c r="J38" s="71">
        <v>801.6217938</v>
      </c>
      <c r="K38" s="71">
        <v>21.887408</v>
      </c>
      <c r="L38" s="71">
        <f>SUM(B38:K38)</f>
        <v>4394.1500623599995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4.25" customHeight="1">
      <c r="A39" s="37" t="s">
        <v>17</v>
      </c>
      <c r="B39" s="71">
        <v>761.93993831</v>
      </c>
      <c r="C39" s="71">
        <v>118.49845210000001</v>
      </c>
      <c r="D39" s="71">
        <v>4260.245</v>
      </c>
      <c r="E39" s="71">
        <v>1788.4674276599999</v>
      </c>
      <c r="F39" s="71">
        <v>3901.6839541000004</v>
      </c>
      <c r="G39" s="71">
        <v>1279.247356</v>
      </c>
      <c r="H39" s="71">
        <v>53413.170403</v>
      </c>
      <c r="I39" s="71">
        <v>9.925942</v>
      </c>
      <c r="J39" s="71">
        <v>1365.0723853</v>
      </c>
      <c r="K39" s="71">
        <v>36.517133</v>
      </c>
      <c r="L39" s="71">
        <f>SUM(B39:K39)</f>
        <v>66934.76799147</v>
      </c>
      <c r="M39" s="23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6.75" customHeight="1">
      <c r="A40" s="8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4.25" customHeight="1">
      <c r="A41" s="37" t="s">
        <v>56</v>
      </c>
      <c r="B41" s="71">
        <v>2067.5534952400003</v>
      </c>
      <c r="C41" s="71">
        <v>165.92362555000005</v>
      </c>
      <c r="D41" s="71">
        <v>8761.813</v>
      </c>
      <c r="E41" s="71">
        <v>2725.79587046</v>
      </c>
      <c r="F41" s="71">
        <v>1295.4849305999999</v>
      </c>
      <c r="G41" s="71">
        <v>652.901357</v>
      </c>
      <c r="H41" s="71">
        <v>3564.30856</v>
      </c>
      <c r="I41" s="71">
        <v>110.16007299999998</v>
      </c>
      <c r="J41" s="71">
        <v>1344.6946625</v>
      </c>
      <c r="K41" s="71">
        <v>204.43519699999993</v>
      </c>
      <c r="L41" s="71">
        <f>SUM(B41:K41)</f>
        <v>20893.07077135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7.5" customHeight="1">
      <c r="A42" s="8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4.25" customHeight="1">
      <c r="A43" s="37" t="s">
        <v>18</v>
      </c>
      <c r="B43" s="71">
        <v>146.9333555</v>
      </c>
      <c r="C43" s="71">
        <v>128.15665343999999</v>
      </c>
      <c r="D43" s="71">
        <v>1258.948</v>
      </c>
      <c r="E43" s="71">
        <v>1496.40452407</v>
      </c>
      <c r="F43" s="71">
        <v>119.12537662000001</v>
      </c>
      <c r="G43" s="71">
        <v>30.246283</v>
      </c>
      <c r="H43" s="71">
        <v>458.707965</v>
      </c>
      <c r="I43" s="71">
        <v>1.094547</v>
      </c>
      <c r="J43" s="71">
        <v>416.195738</v>
      </c>
      <c r="K43" s="71">
        <v>1.538349</v>
      </c>
      <c r="L43" s="71">
        <f>SUM(B43:K43)</f>
        <v>4057.3507916300005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4.25" customHeight="1">
      <c r="A44" s="37" t="s">
        <v>19</v>
      </c>
      <c r="B44" s="71">
        <v>414.02471947000004</v>
      </c>
      <c r="C44" s="71">
        <v>64.80901137</v>
      </c>
      <c r="D44" s="71">
        <v>5127.83</v>
      </c>
      <c r="E44" s="71">
        <v>3918.088291299999</v>
      </c>
      <c r="F44" s="71">
        <v>428.3284118</v>
      </c>
      <c r="G44" s="71">
        <v>65.505</v>
      </c>
      <c r="H44" s="71">
        <v>835.7735660000001</v>
      </c>
      <c r="I44" s="71">
        <v>9.207818</v>
      </c>
      <c r="J44" s="71">
        <v>1203.6339894000002</v>
      </c>
      <c r="K44" s="71">
        <v>69.26668799999999</v>
      </c>
      <c r="L44" s="71">
        <f>SUM(B44:K44)</f>
        <v>12136.467495339999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4.25" customHeight="1">
      <c r="A45" s="37" t="s">
        <v>32</v>
      </c>
      <c r="B45" s="71">
        <v>504.51033161</v>
      </c>
      <c r="C45" s="71">
        <v>78.37903131999998</v>
      </c>
      <c r="D45" s="71">
        <v>1793.734</v>
      </c>
      <c r="E45" s="71">
        <v>1520.73105272</v>
      </c>
      <c r="F45" s="71">
        <v>93.59631547</v>
      </c>
      <c r="G45" s="71">
        <v>137.697</v>
      </c>
      <c r="H45" s="71">
        <v>426.15498699999995</v>
      </c>
      <c r="I45" s="71">
        <v>8.402735999999999</v>
      </c>
      <c r="J45" s="71">
        <v>266.7436411</v>
      </c>
      <c r="K45" s="71">
        <v>29.601378</v>
      </c>
      <c r="L45" s="71">
        <f>SUM(B45:K45)</f>
        <v>4859.55047322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7.5" customHeight="1">
      <c r="A46" s="8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4.25" customHeight="1">
      <c r="A47" s="37" t="s">
        <v>26</v>
      </c>
      <c r="B47" s="71">
        <v>2840.745438380001</v>
      </c>
      <c r="C47" s="71">
        <v>35.52355999999959</v>
      </c>
      <c r="D47" s="71">
        <v>7727.734</v>
      </c>
      <c r="E47" s="71">
        <v>1374.5810144400039</v>
      </c>
      <c r="F47" s="71">
        <v>784.5396205500001</v>
      </c>
      <c r="G47" s="71">
        <v>275.8558370000003</v>
      </c>
      <c r="H47" s="71">
        <v>1023.477987999998</v>
      </c>
      <c r="I47" s="71">
        <v>152.25578399999975</v>
      </c>
      <c r="J47" s="71">
        <v>1281.2416863000021</v>
      </c>
      <c r="K47" s="71">
        <v>353.97738</v>
      </c>
      <c r="L47" s="71">
        <f>SUM(B47:K47)</f>
        <v>15849.932308670006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14" ht="9" customHeight="1">
      <c r="A48" s="8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2"/>
      <c r="N48" s="2"/>
    </row>
    <row r="49" spans="1:14" ht="14.25" customHeight="1">
      <c r="A49" s="82" t="s">
        <v>27</v>
      </c>
      <c r="B49" s="71">
        <f aca="true" t="shared" si="3" ref="B49:L49">+B32+B34</f>
        <v>13044.045556870002</v>
      </c>
      <c r="C49" s="71">
        <f t="shared" si="3"/>
        <v>1491.8000311699996</v>
      </c>
      <c r="D49" s="71">
        <f t="shared" si="3"/>
        <v>39229.803</v>
      </c>
      <c r="E49" s="71">
        <f t="shared" si="3"/>
        <v>15645.855114810001</v>
      </c>
      <c r="F49" s="71">
        <f t="shared" si="3"/>
        <v>9135.09086574</v>
      </c>
      <c r="G49" s="71">
        <f t="shared" si="3"/>
        <v>4135.354905</v>
      </c>
      <c r="H49" s="71">
        <f t="shared" si="3"/>
        <v>66596.486589</v>
      </c>
      <c r="I49" s="71">
        <f t="shared" si="3"/>
        <v>1112.3189779999998</v>
      </c>
      <c r="J49" s="71">
        <f t="shared" si="3"/>
        <v>7888.484334900002</v>
      </c>
      <c r="K49" s="71">
        <f t="shared" si="3"/>
        <v>1288.200692</v>
      </c>
      <c r="L49" s="71">
        <f t="shared" si="3"/>
        <v>159567.44006748998</v>
      </c>
      <c r="M49" s="2"/>
      <c r="N49" s="2"/>
    </row>
    <row r="50" spans="1:12" ht="9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5">
      <c r="A51" s="68"/>
      <c r="B51" s="68" t="str">
        <f>+Exp!B42</f>
        <v>Crecimiento 2011/2010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9" customHeight="1">
      <c r="A52" s="70"/>
      <c r="B52" s="35"/>
      <c r="C52" s="35"/>
      <c r="D52" s="69"/>
      <c r="E52" s="69"/>
      <c r="F52" s="69"/>
      <c r="G52" s="69"/>
      <c r="H52" s="69"/>
      <c r="I52" s="69"/>
      <c r="J52" s="69"/>
      <c r="K52" s="69"/>
      <c r="L52" s="35"/>
    </row>
    <row r="53" spans="1:12" ht="14.25" customHeight="1">
      <c r="A53" s="36" t="s">
        <v>8</v>
      </c>
      <c r="B53" s="73">
        <f aca="true" t="shared" si="4" ref="B53:L53">+(B11/B32-1)*100</f>
        <v>23.104600603649985</v>
      </c>
      <c r="C53" s="73">
        <f t="shared" si="4"/>
        <v>21.086594204502273</v>
      </c>
      <c r="D53" s="73">
        <f t="shared" si="4"/>
        <v>28.026855166143385</v>
      </c>
      <c r="E53" s="73">
        <f t="shared" si="4"/>
        <v>26.098566640254226</v>
      </c>
      <c r="F53" s="73">
        <f t="shared" si="4"/>
        <v>23.38581607267962</v>
      </c>
      <c r="G53" s="73">
        <f t="shared" si="4"/>
        <v>28.306233027481987</v>
      </c>
      <c r="H53" s="73">
        <f t="shared" si="4"/>
        <v>33.258295228964286</v>
      </c>
      <c r="I53" s="73">
        <f t="shared" si="4"/>
        <v>-3.325300601983505</v>
      </c>
      <c r="J53" s="73">
        <f t="shared" si="4"/>
        <v>46.00433151394603</v>
      </c>
      <c r="K53" s="73">
        <f t="shared" si="4"/>
        <v>23.613923178241002</v>
      </c>
      <c r="L53" s="73">
        <f t="shared" si="4"/>
        <v>26.48137335026439</v>
      </c>
    </row>
    <row r="54" spans="1:12" ht="9" customHeight="1">
      <c r="A54" s="37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1:12" ht="14.25" customHeight="1">
      <c r="A55" s="36" t="s">
        <v>28</v>
      </c>
      <c r="B55" s="73">
        <f aca="true" t="shared" si="5" ref="B55:L55">(B13/B34-1)*100</f>
        <v>38.05243107756924</v>
      </c>
      <c r="C55" s="73">
        <f t="shared" si="5"/>
        <v>27.385734406168517</v>
      </c>
      <c r="D55" s="73">
        <f t="shared" si="5"/>
        <v>31.274395403433818</v>
      </c>
      <c r="E55" s="73">
        <f t="shared" si="5"/>
        <v>23.67968490058341</v>
      </c>
      <c r="F55" s="73">
        <f t="shared" si="5"/>
        <v>41.59041372562846</v>
      </c>
      <c r="G55" s="73">
        <f t="shared" si="5"/>
        <v>22.825329412342366</v>
      </c>
      <c r="H55" s="73">
        <f t="shared" si="5"/>
        <v>22.15326683846257</v>
      </c>
      <c r="I55" s="73">
        <f t="shared" si="5"/>
        <v>27.652133774906495</v>
      </c>
      <c r="J55" s="73">
        <f t="shared" si="5"/>
        <v>20.323129274699635</v>
      </c>
      <c r="K55" s="73">
        <f t="shared" si="5"/>
        <v>35.83951460048682</v>
      </c>
      <c r="L55" s="73">
        <f t="shared" si="5"/>
        <v>26.365369570989028</v>
      </c>
    </row>
    <row r="56" spans="1:12" ht="6.75" customHeight="1">
      <c r="A56" s="81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1:13" ht="14.25" customHeight="1">
      <c r="A57" s="37" t="s">
        <v>61</v>
      </c>
      <c r="B57" s="73">
        <f aca="true" t="shared" si="6" ref="B57:L57">(B15/B36-1)*100</f>
        <v>-15.226683923957818</v>
      </c>
      <c r="C57" s="73">
        <f t="shared" si="6"/>
        <v>-17.712886595540432</v>
      </c>
      <c r="D57" s="73">
        <f t="shared" si="6"/>
        <v>-5.240567090541526</v>
      </c>
      <c r="E57" s="73">
        <f t="shared" si="6"/>
        <v>25.252162853240566</v>
      </c>
      <c r="F57" s="73">
        <f t="shared" si="6"/>
        <v>148.68329070876797</v>
      </c>
      <c r="G57" s="73">
        <f t="shared" si="6"/>
        <v>8.846642063115539</v>
      </c>
      <c r="H57" s="73">
        <f t="shared" si="6"/>
        <v>20.950884689517203</v>
      </c>
      <c r="I57" s="73">
        <f t="shared" si="6"/>
        <v>72.63227837890123</v>
      </c>
      <c r="J57" s="73">
        <f t="shared" si="6"/>
        <v>26.871001666753646</v>
      </c>
      <c r="K57" s="73">
        <f t="shared" si="6"/>
        <v>15.924328790309517</v>
      </c>
      <c r="L57" s="73">
        <f t="shared" si="6"/>
        <v>28.54914432278499</v>
      </c>
      <c r="M57" s="16"/>
    </row>
    <row r="58" spans="1:12" ht="6.75" customHeight="1">
      <c r="A58" s="81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1:13" ht="14.25" customHeight="1">
      <c r="A59" s="37" t="s">
        <v>57</v>
      </c>
      <c r="B59" s="73">
        <f aca="true" t="shared" si="7" ref="B59:L59">+(B17/B38-1)*100</f>
        <v>250.54252353488812</v>
      </c>
      <c r="C59" s="73">
        <f t="shared" si="7"/>
        <v>76.66205698688253</v>
      </c>
      <c r="D59" s="73">
        <f t="shared" si="7"/>
        <v>47.87359556108446</v>
      </c>
      <c r="E59" s="73">
        <f t="shared" si="7"/>
        <v>-18.501845499844848</v>
      </c>
      <c r="F59" s="73">
        <f t="shared" si="7"/>
        <v>62.91113740975902</v>
      </c>
      <c r="G59" s="73">
        <f t="shared" si="7"/>
        <v>54.069864616413184</v>
      </c>
      <c r="H59" s="73">
        <f t="shared" si="7"/>
        <v>0.6605482795668305</v>
      </c>
      <c r="I59" s="73">
        <f t="shared" si="7"/>
        <v>-21.73769326755418</v>
      </c>
      <c r="J59" s="73">
        <f t="shared" si="7"/>
        <v>14.431020138764094</v>
      </c>
      <c r="K59" s="73">
        <f t="shared" si="7"/>
        <v>-39.308423363789814</v>
      </c>
      <c r="L59" s="73">
        <f t="shared" si="7"/>
        <v>14.457450964221398</v>
      </c>
      <c r="M59" s="16"/>
    </row>
    <row r="60" spans="1:13" ht="14.25" customHeight="1">
      <c r="A60" s="37" t="s">
        <v>17</v>
      </c>
      <c r="B60" s="73">
        <f aca="true" t="shared" si="8" ref="B60:L60">+(B18/B39-1)*100</f>
        <v>20.089348711593978</v>
      </c>
      <c r="C60" s="73">
        <f t="shared" si="8"/>
        <v>71.83630391911254</v>
      </c>
      <c r="D60" s="73">
        <f t="shared" si="8"/>
        <v>15.970654269883532</v>
      </c>
      <c r="E60" s="73">
        <f t="shared" si="8"/>
        <v>34.46570394667445</v>
      </c>
      <c r="F60" s="73">
        <f t="shared" si="8"/>
        <v>35.01325673378686</v>
      </c>
      <c r="G60" s="73">
        <f t="shared" si="8"/>
        <v>50.039260741688786</v>
      </c>
      <c r="H60" s="73">
        <f t="shared" si="8"/>
        <v>21.748941503287988</v>
      </c>
      <c r="I60" s="73">
        <f t="shared" si="8"/>
        <v>62.13393146967814</v>
      </c>
      <c r="J60" s="73">
        <f t="shared" si="8"/>
        <v>1.0887843282195941</v>
      </c>
      <c r="K60" s="73">
        <f t="shared" si="8"/>
        <v>73.08412191066587</v>
      </c>
      <c r="L60" s="73">
        <f t="shared" si="8"/>
        <v>22.71725300384666</v>
      </c>
      <c r="M60" s="16"/>
    </row>
    <row r="61" spans="1:12" ht="6.75" customHeight="1">
      <c r="A61" s="81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1:13" ht="14.25" customHeight="1">
      <c r="A62" s="37" t="s">
        <v>56</v>
      </c>
      <c r="B62" s="73">
        <f aca="true" t="shared" si="9" ref="B62:L62">+(B20/B41-1)*100</f>
        <v>43.47310059929861</v>
      </c>
      <c r="C62" s="73">
        <f t="shared" si="9"/>
        <v>-17.024042402863238</v>
      </c>
      <c r="D62" s="73">
        <f t="shared" si="9"/>
        <v>31.23707387957264</v>
      </c>
      <c r="E62" s="73">
        <f t="shared" si="9"/>
        <v>43.3693829828314</v>
      </c>
      <c r="F62" s="73">
        <f t="shared" si="9"/>
        <v>32.93458402965699</v>
      </c>
      <c r="G62" s="73">
        <f t="shared" si="9"/>
        <v>0.36750206968860777</v>
      </c>
      <c r="H62" s="73">
        <f t="shared" si="9"/>
        <v>35.098646650277686</v>
      </c>
      <c r="I62" s="73">
        <f t="shared" si="9"/>
        <v>-21.774697807253617</v>
      </c>
      <c r="J62" s="73">
        <f t="shared" si="9"/>
        <v>17.753602751435025</v>
      </c>
      <c r="K62" s="73">
        <f t="shared" si="9"/>
        <v>28.056684387865015</v>
      </c>
      <c r="L62" s="73">
        <f t="shared" si="9"/>
        <v>32.268430794074085</v>
      </c>
      <c r="M62" s="16"/>
    </row>
    <row r="63" spans="1:12" ht="7.5" customHeight="1">
      <c r="A63" s="81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1:13" ht="14.25" customHeight="1">
      <c r="A64" s="37" t="s">
        <v>18</v>
      </c>
      <c r="B64" s="73">
        <f>+(B22/B43-1)*100</f>
        <v>27.414977874101567</v>
      </c>
      <c r="C64" s="73">
        <f aca="true" t="shared" si="10" ref="C64:K64">+(C22/C43-1)*100</f>
        <v>-27.221840929494224</v>
      </c>
      <c r="D64" s="73">
        <f t="shared" si="10"/>
        <v>57.581409240095695</v>
      </c>
      <c r="E64" s="73">
        <f t="shared" si="10"/>
        <v>47.408484951681</v>
      </c>
      <c r="F64" s="73">
        <f t="shared" si="10"/>
        <v>54.768237953294594</v>
      </c>
      <c r="G64" s="73">
        <f t="shared" si="10"/>
        <v>243.96126955500614</v>
      </c>
      <c r="H64" s="73">
        <f t="shared" si="10"/>
        <v>15.531362094399226</v>
      </c>
      <c r="I64" s="73">
        <f t="shared" si="10"/>
        <v>315.3161079423725</v>
      </c>
      <c r="J64" s="73">
        <f t="shared" si="10"/>
        <v>52.820983668987</v>
      </c>
      <c r="K64" s="73">
        <f t="shared" si="10"/>
        <v>69.77935435977143</v>
      </c>
      <c r="L64" s="73">
        <f>+(L22/L43-1)*100</f>
        <v>46.19706436442945</v>
      </c>
      <c r="M64" s="16"/>
    </row>
    <row r="65" spans="1:13" ht="14.25" customHeight="1">
      <c r="A65" s="37" t="s">
        <v>19</v>
      </c>
      <c r="B65" s="73">
        <f>+(B23/B44-1)*100</f>
        <v>-15.299069500266816</v>
      </c>
      <c r="C65" s="73">
        <f aca="true" t="shared" si="11" ref="C65:K65">+(C23/C44-1)*100</f>
        <v>20.076021566998946</v>
      </c>
      <c r="D65" s="73">
        <f t="shared" si="11"/>
        <v>48.078368432650855</v>
      </c>
      <c r="E65" s="73">
        <f t="shared" si="11"/>
        <v>1.6176393385706866</v>
      </c>
      <c r="F65" s="73">
        <f t="shared" si="11"/>
        <v>-24.64453651496016</v>
      </c>
      <c r="G65" s="73">
        <f t="shared" si="11"/>
        <v>-21.822761621250276</v>
      </c>
      <c r="H65" s="73">
        <f t="shared" si="11"/>
        <v>55.625960656429775</v>
      </c>
      <c r="I65" s="73">
        <f t="shared" si="11"/>
        <v>56.6120225225998</v>
      </c>
      <c r="J65" s="73">
        <f t="shared" si="11"/>
        <v>24.831572690049143</v>
      </c>
      <c r="K65" s="73">
        <f t="shared" si="11"/>
        <v>26.127563656573294</v>
      </c>
      <c r="L65" s="73">
        <f>+(L23/L44-1)*100</f>
        <v>25.919163730285067</v>
      </c>
      <c r="M65" s="16"/>
    </row>
    <row r="66" spans="1:13" ht="14.25" customHeight="1">
      <c r="A66" s="37" t="s">
        <v>32</v>
      </c>
      <c r="B66" s="73">
        <f>+(B24/B45-1)*100</f>
        <v>76.30110824718936</v>
      </c>
      <c r="C66" s="73">
        <f aca="true" t="shared" si="12" ref="C66:K66">+(C24/C45-1)*100</f>
        <v>111.71562634208891</v>
      </c>
      <c r="D66" s="73">
        <f t="shared" si="12"/>
        <v>53.04705156951923</v>
      </c>
      <c r="E66" s="73">
        <f t="shared" si="12"/>
        <v>29.866471168431218</v>
      </c>
      <c r="F66" s="73">
        <f t="shared" si="12"/>
        <v>71.31217537232395</v>
      </c>
      <c r="G66" s="73">
        <f t="shared" si="12"/>
        <v>-71.60940325497288</v>
      </c>
      <c r="H66" s="73">
        <f t="shared" si="12"/>
        <v>70.38134837079826</v>
      </c>
      <c r="I66" s="73">
        <f t="shared" si="12"/>
        <v>56.5077136780211</v>
      </c>
      <c r="J66" s="73">
        <f t="shared" si="12"/>
        <v>159.02910598006378</v>
      </c>
      <c r="K66" s="73">
        <f t="shared" si="12"/>
        <v>-10.95970261924969</v>
      </c>
      <c r="L66" s="73">
        <f>+(L24/L45-1)*100</f>
        <v>52.92669576977889</v>
      </c>
      <c r="M66" s="16"/>
    </row>
    <row r="67" spans="1:12" ht="7.5" customHeight="1">
      <c r="A67" s="81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1:13" ht="14.25" customHeight="1">
      <c r="A68" s="37" t="s">
        <v>26</v>
      </c>
      <c r="B68" s="73">
        <f aca="true" t="shared" si="13" ref="B68:L68">+(B26/B47-1)*100</f>
        <v>33.56980463634321</v>
      </c>
      <c r="C68" s="73">
        <f t="shared" si="13"/>
        <v>102.37812786781828</v>
      </c>
      <c r="D68" s="73">
        <f t="shared" si="13"/>
        <v>26.459308770203528</v>
      </c>
      <c r="E68" s="73">
        <f t="shared" si="13"/>
        <v>14.220749456490545</v>
      </c>
      <c r="F68" s="73">
        <f t="shared" si="13"/>
        <v>16.05470232742332</v>
      </c>
      <c r="G68" s="73">
        <f t="shared" si="13"/>
        <v>18.124475285255738</v>
      </c>
      <c r="H68" s="73">
        <f t="shared" si="13"/>
        <v>7.066217920457629</v>
      </c>
      <c r="I68" s="73">
        <f t="shared" si="13"/>
        <v>52.086241925627185</v>
      </c>
      <c r="J68" s="73">
        <f t="shared" si="13"/>
        <v>2.9349255181192024</v>
      </c>
      <c r="K68" s="73">
        <f t="shared" si="13"/>
        <v>47.34297372334915</v>
      </c>
      <c r="L68" s="73">
        <f t="shared" si="13"/>
        <v>23.74109258221648</v>
      </c>
      <c r="M68" s="16"/>
    </row>
    <row r="69" spans="1:12" ht="7.5" customHeight="1">
      <c r="A69" s="81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1:12" ht="14.25" customHeight="1">
      <c r="A70" s="82" t="s">
        <v>27</v>
      </c>
      <c r="B70" s="73">
        <f aca="true" t="shared" si="14" ref="B70:L70">+(B28/B49-1)*100</f>
        <v>31.127263510526127</v>
      </c>
      <c r="C70" s="73">
        <f t="shared" si="14"/>
        <v>23.708430215852204</v>
      </c>
      <c r="D70" s="73">
        <f t="shared" si="14"/>
        <v>30.596628282838957</v>
      </c>
      <c r="E70" s="73">
        <f t="shared" si="14"/>
        <v>24.027144220462482</v>
      </c>
      <c r="F70" s="73">
        <f t="shared" si="14"/>
        <v>38.24810424463101</v>
      </c>
      <c r="G70" s="73">
        <f t="shared" si="14"/>
        <v>24.107505689405894</v>
      </c>
      <c r="H70" s="73">
        <f t="shared" si="14"/>
        <v>22.672042180216057</v>
      </c>
      <c r="I70" s="73">
        <f t="shared" si="14"/>
        <v>5.16125887766703</v>
      </c>
      <c r="J70" s="73">
        <f t="shared" si="14"/>
        <v>23.880964152588113</v>
      </c>
      <c r="K70" s="73">
        <f t="shared" si="14"/>
        <v>30.511389525010422</v>
      </c>
      <c r="L70" s="73">
        <f t="shared" si="14"/>
        <v>26.383956020597598</v>
      </c>
    </row>
    <row r="71" spans="1:12" ht="9" customHeight="1" thickBot="1">
      <c r="A71" s="64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1:12" ht="2.25" customHeight="1">
      <c r="A72" s="76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</row>
    <row r="73" spans="1:12" s="12" customFormat="1" ht="12">
      <c r="A73" s="61" t="s">
        <v>55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2:12" s="12" customFormat="1" ht="12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ht="12.75">
      <c r="H75" s="31"/>
    </row>
  </sheetData>
  <sheetProtection/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1" sqref="N11"/>
    </sheetView>
  </sheetViews>
  <sheetFormatPr defaultColWidth="11.421875" defaultRowHeight="12.75"/>
  <cols>
    <col min="1" max="1" width="13.57421875" style="0" customWidth="1"/>
    <col min="2" max="7" width="8.57421875" style="0" customWidth="1"/>
    <col min="8" max="8" width="10.140625" style="0" customWidth="1"/>
    <col min="9" max="12" width="8.57421875" style="0" customWidth="1"/>
    <col min="13" max="13" width="8.8515625" style="0" customWidth="1"/>
    <col min="14" max="14" width="14.28125" style="0" bestFit="1" customWidth="1"/>
  </cols>
  <sheetData>
    <row r="1" spans="1:13" ht="12.75">
      <c r="A1" s="36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>
      <c r="A2" s="36" t="str">
        <f>Imp!A2</f>
        <v>ARGENTINA, BOLIVIA, BRASIL, CHILE, COLOMBIA, ECUADOR, MÉXICO, PARAGUAY, PERÚURUGUAY Y VENEZUELA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>
      <c r="A3" s="36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>
      <c r="A4" s="37" t="str">
        <f>+Exp!A4</f>
        <v>Enero-marzo 2010-2011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>
      <c r="A5" s="37" t="s">
        <v>42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9" customHeight="1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5" customHeight="1" thickBot="1">
      <c r="A7" s="65" t="s">
        <v>1</v>
      </c>
      <c r="B7" s="40" t="s">
        <v>36</v>
      </c>
      <c r="C7" s="40" t="s">
        <v>37</v>
      </c>
      <c r="D7" s="40" t="s">
        <v>38</v>
      </c>
      <c r="E7" s="66" t="s">
        <v>39</v>
      </c>
      <c r="F7" s="40" t="s">
        <v>46</v>
      </c>
      <c r="G7" s="40" t="s">
        <v>40</v>
      </c>
      <c r="H7" s="40" t="s">
        <v>41</v>
      </c>
      <c r="I7" s="40" t="s">
        <v>47</v>
      </c>
      <c r="J7" s="40" t="s">
        <v>43</v>
      </c>
      <c r="K7" s="40" t="s">
        <v>44</v>
      </c>
      <c r="L7" s="40" t="s">
        <v>60</v>
      </c>
      <c r="M7" s="40" t="s">
        <v>22</v>
      </c>
    </row>
    <row r="8" spans="1:13" ht="7.5" customHeight="1">
      <c r="A8" s="67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5">
      <c r="A9" s="68"/>
      <c r="B9" s="68" t="str">
        <f>+Exp!B10</f>
        <v>Enero-marzo 2011</v>
      </c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 ht="7.5" customHeight="1">
      <c r="A10" s="70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4.25" customHeight="1">
      <c r="A11" s="36" t="s">
        <v>8</v>
      </c>
      <c r="B11" s="71">
        <f>+Imp!B24</f>
        <v>6130.748040000001</v>
      </c>
      <c r="C11" s="71">
        <f>+Imp!C24</f>
        <v>874.859045</v>
      </c>
      <c r="D11" s="71">
        <f>+Imp!D24</f>
        <v>7931.465</v>
      </c>
      <c r="E11" s="71">
        <f>+Imp!E24</f>
        <v>4657.023255009994</v>
      </c>
      <c r="F11" s="71">
        <f>+Imp!F24</f>
        <v>3078.06227493</v>
      </c>
      <c r="G11" s="71">
        <f>+Imp!G24</f>
        <v>1597.333657</v>
      </c>
      <c r="H11" s="71">
        <f>+Imp!H24</f>
        <v>2435.364881</v>
      </c>
      <c r="I11" s="71">
        <f>+Imp!I24</f>
        <v>1136.8477100000002</v>
      </c>
      <c r="J11" s="71">
        <f>+Imp!J24</f>
        <v>2509.1016277999997</v>
      </c>
      <c r="K11" s="71">
        <f>+Imp!K24</f>
        <v>1412.9722369999997</v>
      </c>
      <c r="L11" s="71">
        <f>+Imp!L24</f>
        <v>2257.79894236</v>
      </c>
      <c r="M11" s="71">
        <f>SUM(B11:L11)</f>
        <v>34021.576670099996</v>
      </c>
    </row>
    <row r="12" spans="1:13" ht="9" customHeight="1">
      <c r="A12" s="37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5" ht="14.25" customHeight="1">
      <c r="A13" s="36" t="s">
        <v>28</v>
      </c>
      <c r="B13" s="71">
        <f>SUM(B15:B26)</f>
        <v>9185.37614662</v>
      </c>
      <c r="C13" s="71">
        <f aca="true" t="shared" si="0" ref="C13:L13">SUM(C15:C26)</f>
        <v>650.832094</v>
      </c>
      <c r="D13" s="71">
        <f t="shared" si="0"/>
        <v>40132.183</v>
      </c>
      <c r="E13" s="71">
        <f t="shared" si="0"/>
        <v>10372.463326069996</v>
      </c>
      <c r="F13" s="71">
        <f t="shared" si="0"/>
        <v>9111.233284019992</v>
      </c>
      <c r="G13" s="71">
        <f t="shared" si="0"/>
        <v>3735.5178670000014</v>
      </c>
      <c r="H13" s="71">
        <f t="shared" si="0"/>
        <v>77471.04829900002</v>
      </c>
      <c r="I13" s="71">
        <f t="shared" si="0"/>
        <v>1371.1154799999995</v>
      </c>
      <c r="J13" s="71">
        <f t="shared" si="0"/>
        <v>5843.523499699998</v>
      </c>
      <c r="K13" s="71">
        <f t="shared" si="0"/>
        <v>1184.9109790000005</v>
      </c>
      <c r="L13" s="71">
        <f t="shared" si="0"/>
        <v>5445.065030189993</v>
      </c>
      <c r="M13" s="71">
        <f>SUM(B13:L13)</f>
        <v>164503.2690056</v>
      </c>
      <c r="N13" s="2"/>
      <c r="O13" s="2"/>
    </row>
    <row r="14" spans="1:15" ht="6.75" customHeight="1">
      <c r="A14" s="8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2"/>
      <c r="O14" s="2"/>
    </row>
    <row r="15" spans="1:24" ht="14.25" customHeight="1">
      <c r="A15" s="37" t="s">
        <v>61</v>
      </c>
      <c r="B15" s="71">
        <v>184.61627289</v>
      </c>
      <c r="C15" s="71">
        <v>10.578883</v>
      </c>
      <c r="D15" s="71">
        <v>227.079</v>
      </c>
      <c r="E15" s="71">
        <v>234.64997498999946</v>
      </c>
      <c r="F15" s="71">
        <v>242.06801468</v>
      </c>
      <c r="G15" s="71">
        <v>788.341</v>
      </c>
      <c r="H15" s="71">
        <v>912.8488289999999</v>
      </c>
      <c r="I15" s="71">
        <v>3.2772300000000003</v>
      </c>
      <c r="J15" s="71">
        <v>101.37815639999998</v>
      </c>
      <c r="K15" s="71">
        <v>3.043255</v>
      </c>
      <c r="L15" s="71">
        <v>285.75173535</v>
      </c>
      <c r="M15" s="71">
        <f>SUM(B15:L15)</f>
        <v>2993.6323513099996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6.75" customHeight="1">
      <c r="A16" s="8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4.25" customHeight="1">
      <c r="A17" s="37" t="s">
        <v>57</v>
      </c>
      <c r="B17" s="71">
        <v>190.02423535</v>
      </c>
      <c r="C17" s="71">
        <v>7.030973</v>
      </c>
      <c r="D17" s="71">
        <v>650.899</v>
      </c>
      <c r="E17" s="71">
        <v>212.13763729</v>
      </c>
      <c r="F17" s="71">
        <v>207.19636721</v>
      </c>
      <c r="G17" s="71">
        <v>62.891</v>
      </c>
      <c r="H17" s="71">
        <v>2108.9203620000003</v>
      </c>
      <c r="I17" s="71">
        <v>1.68774</v>
      </c>
      <c r="J17" s="71">
        <v>118.4919184</v>
      </c>
      <c r="K17" s="71">
        <v>7.855877</v>
      </c>
      <c r="L17" s="71">
        <v>76.38669924</v>
      </c>
      <c r="M17" s="71">
        <f>SUM(B17:L17)</f>
        <v>3643.52180949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4.25" customHeight="1">
      <c r="A18" s="37" t="s">
        <v>17</v>
      </c>
      <c r="B18" s="71">
        <v>1724.04629626</v>
      </c>
      <c r="C18" s="71">
        <v>196.56466500000002</v>
      </c>
      <c r="D18" s="71">
        <v>7235.28</v>
      </c>
      <c r="E18" s="71">
        <v>2804.5135093099966</v>
      </c>
      <c r="F18" s="71">
        <v>3438.88330335</v>
      </c>
      <c r="G18" s="71">
        <v>1222.321509</v>
      </c>
      <c r="H18" s="71">
        <v>40772.142837</v>
      </c>
      <c r="I18" s="71">
        <v>136.4352</v>
      </c>
      <c r="J18" s="71">
        <v>1742.2133714000001</v>
      </c>
      <c r="K18" s="71">
        <v>211.159156</v>
      </c>
      <c r="L18" s="71">
        <v>2534.2035305700006</v>
      </c>
      <c r="M18" s="71">
        <f>SUM(B18:L18)</f>
        <v>62017.76337789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6.75" customHeight="1">
      <c r="A19" s="8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4.25" customHeight="1">
      <c r="A20" s="37" t="s">
        <v>56</v>
      </c>
      <c r="B20" s="71">
        <v>2495.9576896199997</v>
      </c>
      <c r="C20" s="71">
        <v>113.614186</v>
      </c>
      <c r="D20" s="71">
        <v>9852.782</v>
      </c>
      <c r="E20" s="71">
        <v>2094.5593643000007</v>
      </c>
      <c r="F20" s="71">
        <v>1739.29287213</v>
      </c>
      <c r="G20" s="71">
        <v>510.885647</v>
      </c>
      <c r="H20" s="71">
        <v>8212.506011</v>
      </c>
      <c r="I20" s="71">
        <v>148.72911999999997</v>
      </c>
      <c r="J20" s="71">
        <v>972.5266259</v>
      </c>
      <c r="K20" s="71">
        <v>310.79632699999985</v>
      </c>
      <c r="L20" s="71">
        <v>1077.9564950500003</v>
      </c>
      <c r="M20" s="71">
        <f>SUM(B20:L20)</f>
        <v>27529.606338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7.5" customHeight="1">
      <c r="A21" s="8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4.25" customHeight="1">
      <c r="A22" s="37" t="s">
        <v>18</v>
      </c>
      <c r="B22" s="71">
        <v>333.70378200999994</v>
      </c>
      <c r="C22" s="71">
        <v>69.832568</v>
      </c>
      <c r="D22" s="71">
        <v>1906.753</v>
      </c>
      <c r="E22" s="71">
        <v>775.8037537400015</v>
      </c>
      <c r="F22" s="71">
        <v>366.91285972000003</v>
      </c>
      <c r="G22" s="71">
        <v>175.997473</v>
      </c>
      <c r="H22" s="71">
        <v>3754.586656</v>
      </c>
      <c r="I22" s="71">
        <v>95.97038</v>
      </c>
      <c r="J22" s="71">
        <v>314.81243610000007</v>
      </c>
      <c r="K22" s="71">
        <v>23.228226</v>
      </c>
      <c r="L22" s="71">
        <v>38.59317093999999</v>
      </c>
      <c r="M22" s="71">
        <f>SUM(B22:L22)</f>
        <v>7856.194305510002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4.25" customHeight="1">
      <c r="A23" s="37" t="s">
        <v>19</v>
      </c>
      <c r="B23" s="71">
        <v>2086.91714494</v>
      </c>
      <c r="C23" s="71">
        <v>173.770715</v>
      </c>
      <c r="D23" s="71">
        <v>7415.94</v>
      </c>
      <c r="E23" s="71">
        <v>2310.5539694399968</v>
      </c>
      <c r="F23" s="71">
        <v>1576.44630753</v>
      </c>
      <c r="G23" s="71">
        <v>451.672</v>
      </c>
      <c r="H23" s="71">
        <v>11180.826847999999</v>
      </c>
      <c r="I23" s="71">
        <v>823.3393299999999</v>
      </c>
      <c r="J23" s="71">
        <v>1375.0690136000003</v>
      </c>
      <c r="K23" s="71">
        <v>292.37907</v>
      </c>
      <c r="L23" s="71">
        <v>1018.747839589996</v>
      </c>
      <c r="M23" s="71">
        <f>SUM(B23:L23)</f>
        <v>28705.66223809999</v>
      </c>
      <c r="N23" s="10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4.25" customHeight="1">
      <c r="A24" s="37" t="s">
        <v>32</v>
      </c>
      <c r="B24" s="71">
        <v>744.22749928</v>
      </c>
      <c r="C24" s="71">
        <v>47.253048</v>
      </c>
      <c r="D24" s="71">
        <v>4704.848</v>
      </c>
      <c r="E24" s="71">
        <v>1099.64657254</v>
      </c>
      <c r="F24" s="71">
        <v>539.4074900100001</v>
      </c>
      <c r="G24" s="71">
        <v>375.349</v>
      </c>
      <c r="H24" s="71">
        <v>7667.158647000001</v>
      </c>
      <c r="I24" s="71">
        <v>92.89671</v>
      </c>
      <c r="J24" s="71">
        <v>600.3863908000001</v>
      </c>
      <c r="K24" s="71">
        <v>91.517848</v>
      </c>
      <c r="L24" s="71">
        <v>127.05426416999993</v>
      </c>
      <c r="M24" s="71">
        <f>SUM(B24:L24)</f>
        <v>16089.745469800002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7.5" customHeight="1">
      <c r="A25" s="8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4.25" customHeight="1">
      <c r="A26" s="37" t="s">
        <v>26</v>
      </c>
      <c r="B26" s="71">
        <v>1425.8832262699996</v>
      </c>
      <c r="C26" s="71">
        <v>32.18705599999986</v>
      </c>
      <c r="D26" s="71">
        <v>8138.602</v>
      </c>
      <c r="E26" s="71">
        <v>840.5985444600024</v>
      </c>
      <c r="F26" s="71">
        <v>1001.0260693899914</v>
      </c>
      <c r="G26" s="71">
        <v>148.06023800000082</v>
      </c>
      <c r="H26" s="71">
        <v>2862.0581090000123</v>
      </c>
      <c r="I26" s="71">
        <v>68.77976999999956</v>
      </c>
      <c r="J26" s="71">
        <v>618.6455870999973</v>
      </c>
      <c r="K26" s="71">
        <v>244.93122000000068</v>
      </c>
      <c r="L26" s="71">
        <v>286.37129527999645</v>
      </c>
      <c r="M26" s="71">
        <f>SUM(B26:L26)</f>
        <v>15667.1431155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15" ht="9" customHeight="1">
      <c r="A27" s="8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2"/>
      <c r="O27" s="2"/>
    </row>
    <row r="28" spans="1:15" ht="14.25" customHeight="1">
      <c r="A28" s="82" t="s">
        <v>27</v>
      </c>
      <c r="B28" s="71">
        <f aca="true" t="shared" si="1" ref="B28:L28">+B11+B13</f>
        <v>15316.12418662</v>
      </c>
      <c r="C28" s="71">
        <f t="shared" si="1"/>
        <v>1525.691139</v>
      </c>
      <c r="D28" s="71">
        <f t="shared" si="1"/>
        <v>48063.648</v>
      </c>
      <c r="E28" s="71">
        <f t="shared" si="1"/>
        <v>15029.48658107999</v>
      </c>
      <c r="F28" s="71">
        <f t="shared" si="1"/>
        <v>12189.295558949992</v>
      </c>
      <c r="G28" s="71">
        <f t="shared" si="1"/>
        <v>5332.8515240000015</v>
      </c>
      <c r="H28" s="71">
        <f t="shared" si="1"/>
        <v>79906.41318000002</v>
      </c>
      <c r="I28" s="71">
        <f t="shared" si="1"/>
        <v>2507.9631899999995</v>
      </c>
      <c r="J28" s="71">
        <f t="shared" si="1"/>
        <v>8352.625127499998</v>
      </c>
      <c r="K28" s="71">
        <f t="shared" si="1"/>
        <v>2597.883216</v>
      </c>
      <c r="L28" s="71">
        <f t="shared" si="1"/>
        <v>7702.863972549993</v>
      </c>
      <c r="M28" s="71">
        <f>SUM(B28:L28)</f>
        <v>198524.84567570002</v>
      </c>
      <c r="N28" s="2"/>
      <c r="O28" s="2"/>
    </row>
    <row r="29" spans="1:13" ht="9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5">
      <c r="A30" s="68"/>
      <c r="B30" s="68" t="str">
        <f>+Exp!B26</f>
        <v>Enero-marzo 2010</v>
      </c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1:13" ht="7.5" customHeight="1">
      <c r="A31" s="70"/>
      <c r="B31" s="35"/>
      <c r="C31" s="35"/>
      <c r="D31" s="69"/>
      <c r="E31" s="69"/>
      <c r="F31" s="69"/>
      <c r="G31" s="69"/>
      <c r="H31" s="69"/>
      <c r="I31" s="69"/>
      <c r="J31" s="69"/>
      <c r="K31" s="69"/>
      <c r="L31" s="69"/>
      <c r="M31" s="35"/>
    </row>
    <row r="32" spans="1:13" ht="14.25" customHeight="1">
      <c r="A32" s="36" t="s">
        <v>8</v>
      </c>
      <c r="B32" s="71">
        <f>+Imp!B40</f>
        <v>4478.382617430001</v>
      </c>
      <c r="C32" s="71">
        <f>+Imp!C40</f>
        <v>692.253394</v>
      </c>
      <c r="D32" s="71">
        <f>+Imp!D40</f>
        <v>6483.673000000001</v>
      </c>
      <c r="E32" s="71">
        <f>+Imp!E40</f>
        <v>3370.0970440500014</v>
      </c>
      <c r="F32" s="71">
        <f>+Imp!F40</f>
        <v>2351.76813393</v>
      </c>
      <c r="G32" s="71">
        <f>+Imp!G40</f>
        <v>1466.8536049999998</v>
      </c>
      <c r="H32" s="71">
        <f>+Imp!H40</f>
        <v>2170.895596</v>
      </c>
      <c r="I32" s="71">
        <f>+Imp!I40</f>
        <v>907.808831</v>
      </c>
      <c r="J32" s="71">
        <f>+Imp!J40</f>
        <v>1867.7042383</v>
      </c>
      <c r="K32" s="71">
        <f>+Imp!K40</f>
        <v>881.9848460000001</v>
      </c>
      <c r="L32" s="71">
        <f>+Imp!L40</f>
        <v>2150.0548645600024</v>
      </c>
      <c r="M32" s="71">
        <f>SUM(B32:L32)</f>
        <v>26821.476170270005</v>
      </c>
    </row>
    <row r="33" spans="1:13" ht="9" customHeight="1">
      <c r="A33" s="37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1:15" ht="14.25" customHeight="1">
      <c r="A34" s="36" t="s">
        <v>28</v>
      </c>
      <c r="B34" s="71">
        <f>SUM(B36:B47)</f>
        <v>6588.735388299998</v>
      </c>
      <c r="C34" s="71">
        <f aca="true" t="shared" si="2" ref="C34:L34">SUM(C36:C47)</f>
        <v>475.81280499999997</v>
      </c>
      <c r="D34" s="71">
        <f t="shared" si="2"/>
        <v>31863.783000000003</v>
      </c>
      <c r="E34" s="71">
        <f t="shared" si="2"/>
        <v>7848.374627020001</v>
      </c>
      <c r="F34" s="71">
        <f t="shared" si="2"/>
        <v>6458.9482611500025</v>
      </c>
      <c r="G34" s="71">
        <f t="shared" si="2"/>
        <v>2850.1338279999995</v>
      </c>
      <c r="H34" s="71">
        <f t="shared" si="2"/>
        <v>64053.85788899999</v>
      </c>
      <c r="I34" s="71">
        <f t="shared" si="2"/>
        <v>1062.3862820000004</v>
      </c>
      <c r="J34" s="71">
        <f t="shared" si="2"/>
        <v>4678.373742599998</v>
      </c>
      <c r="K34" s="71">
        <f t="shared" si="2"/>
        <v>873.5193769999998</v>
      </c>
      <c r="L34" s="71">
        <f t="shared" si="2"/>
        <v>4415.66628601001</v>
      </c>
      <c r="M34" s="71">
        <f>SUM(B34:L34)</f>
        <v>131169.59148608</v>
      </c>
      <c r="N34" s="2"/>
      <c r="O34" s="2"/>
    </row>
    <row r="35" spans="1:15" ht="6.75" customHeight="1">
      <c r="A35" s="8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2"/>
      <c r="O35" s="2"/>
    </row>
    <row r="36" spans="1:24" ht="14.25" customHeight="1">
      <c r="A36" s="37" t="s">
        <v>61</v>
      </c>
      <c r="B36" s="71">
        <v>57.66041631</v>
      </c>
      <c r="C36" s="71">
        <v>1.323579</v>
      </c>
      <c r="D36" s="71">
        <v>153.858</v>
      </c>
      <c r="E36" s="71">
        <v>176.89458531000125</v>
      </c>
      <c r="F36" s="71">
        <v>121.97340859999998</v>
      </c>
      <c r="G36" s="71">
        <v>251.16</v>
      </c>
      <c r="H36" s="71">
        <v>738.577338</v>
      </c>
      <c r="I36" s="71">
        <v>1.3552529999999998</v>
      </c>
      <c r="J36" s="71">
        <v>157.8759994</v>
      </c>
      <c r="K36" s="71">
        <v>3.759172</v>
      </c>
      <c r="L36" s="71">
        <v>218.6723142699999</v>
      </c>
      <c r="M36" s="71">
        <f>SUM(B36:L36)</f>
        <v>1883.110065890001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6.75" customHeight="1">
      <c r="A37" s="8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4.25" customHeight="1">
      <c r="A38" s="37" t="s">
        <v>57</v>
      </c>
      <c r="B38" s="71">
        <v>67.6754065</v>
      </c>
      <c r="C38" s="71">
        <v>10.219272</v>
      </c>
      <c r="D38" s="71">
        <v>659.13</v>
      </c>
      <c r="E38" s="71">
        <v>128.1796301899999</v>
      </c>
      <c r="F38" s="71">
        <v>182.36706881</v>
      </c>
      <c r="G38" s="71">
        <v>51.742</v>
      </c>
      <c r="H38" s="71">
        <v>2042.5340319999998</v>
      </c>
      <c r="I38" s="71">
        <v>1.82803</v>
      </c>
      <c r="J38" s="71">
        <v>122.9132691</v>
      </c>
      <c r="K38" s="71">
        <v>10.767232</v>
      </c>
      <c r="L38" s="71">
        <v>109.75982923999999</v>
      </c>
      <c r="M38" s="71">
        <f>SUM(B38:L38)</f>
        <v>3387.1157698399998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4.25" customHeight="1">
      <c r="A39" s="37" t="s">
        <v>17</v>
      </c>
      <c r="B39" s="71">
        <v>1382.31765729</v>
      </c>
      <c r="C39" s="71">
        <v>154.08325</v>
      </c>
      <c r="D39" s="71">
        <v>5718.899</v>
      </c>
      <c r="E39" s="71">
        <v>2035.1466625299995</v>
      </c>
      <c r="F39" s="71">
        <v>2422.68654092</v>
      </c>
      <c r="G39" s="71">
        <v>1258.899829</v>
      </c>
      <c r="H39" s="71">
        <v>32720.022278999997</v>
      </c>
      <c r="I39" s="71">
        <v>70.37789500000001</v>
      </c>
      <c r="J39" s="71">
        <v>1304.9194244999999</v>
      </c>
      <c r="K39" s="71">
        <v>160.948208</v>
      </c>
      <c r="L39" s="71">
        <v>1677.0304598000098</v>
      </c>
      <c r="M39" s="71">
        <f>SUM(B39:L39)</f>
        <v>48905.331206040006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6.75" customHeight="1">
      <c r="A40" s="8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4.25" customHeight="1">
      <c r="A41" s="37" t="s">
        <v>56</v>
      </c>
      <c r="B41" s="71">
        <v>2088.61450987</v>
      </c>
      <c r="C41" s="71">
        <v>85.63225299999999</v>
      </c>
      <c r="D41" s="71">
        <v>8322.822</v>
      </c>
      <c r="E41" s="71">
        <v>1823.0868968499983</v>
      </c>
      <c r="F41" s="71">
        <v>1333.2916470999999</v>
      </c>
      <c r="G41" s="71">
        <v>382.430223</v>
      </c>
      <c r="H41" s="71">
        <v>7197.255128</v>
      </c>
      <c r="I41" s="71">
        <v>100.97079400000001</v>
      </c>
      <c r="J41" s="71">
        <v>639.7620682</v>
      </c>
      <c r="K41" s="71">
        <v>221.80662000000004</v>
      </c>
      <c r="L41" s="71">
        <v>1067.43645441</v>
      </c>
      <c r="M41" s="71">
        <f>SUM(B41:L41)</f>
        <v>23263.10859443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7.5" customHeight="1">
      <c r="A42" s="8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4.25" customHeight="1">
      <c r="A43" s="37" t="s">
        <v>18</v>
      </c>
      <c r="B43" s="71">
        <v>249.179423</v>
      </c>
      <c r="C43" s="71">
        <v>61.08294600000001</v>
      </c>
      <c r="D43" s="71">
        <v>1561.873</v>
      </c>
      <c r="E43" s="71">
        <v>610.0468504100008</v>
      </c>
      <c r="F43" s="71">
        <v>225.94169812</v>
      </c>
      <c r="G43" s="71">
        <v>173.296437</v>
      </c>
      <c r="H43" s="71">
        <v>3353.8541450000002</v>
      </c>
      <c r="I43" s="71">
        <v>71.062041</v>
      </c>
      <c r="J43" s="71">
        <v>319.8646645</v>
      </c>
      <c r="K43" s="71">
        <v>21.884635999999997</v>
      </c>
      <c r="L43" s="71">
        <v>79.93210081999999</v>
      </c>
      <c r="M43" s="71">
        <f>SUM(B43:L43)</f>
        <v>6728.017941850002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4.25" customHeight="1">
      <c r="A44" s="37" t="s">
        <v>19</v>
      </c>
      <c r="B44" s="71">
        <v>1413.40468662</v>
      </c>
      <c r="C44" s="71">
        <v>107.02138400000001</v>
      </c>
      <c r="D44" s="71">
        <v>5419.024</v>
      </c>
      <c r="E44" s="71">
        <v>1613.8211617900004</v>
      </c>
      <c r="F44" s="71">
        <v>1022.15678301</v>
      </c>
      <c r="G44" s="71">
        <v>342.263</v>
      </c>
      <c r="H44" s="71">
        <v>9027.284756000001</v>
      </c>
      <c r="I44" s="71">
        <v>700.854106</v>
      </c>
      <c r="J44" s="71">
        <v>1153.5430294999999</v>
      </c>
      <c r="K44" s="71">
        <v>236.06322199999997</v>
      </c>
      <c r="L44" s="71">
        <v>829.3172929999981</v>
      </c>
      <c r="M44" s="71">
        <f>SUM(B44:L44)</f>
        <v>21864.75342192</v>
      </c>
      <c r="N44" s="24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4.25" customHeight="1">
      <c r="A45" s="37" t="s">
        <v>32</v>
      </c>
      <c r="B45" s="71">
        <v>596.92694982</v>
      </c>
      <c r="C45" s="71">
        <v>21.55356</v>
      </c>
      <c r="D45" s="71">
        <v>3718.977</v>
      </c>
      <c r="E45" s="71">
        <v>991.7210363600013</v>
      </c>
      <c r="F45" s="71">
        <v>419.3856302099999</v>
      </c>
      <c r="G45" s="71">
        <v>259.082</v>
      </c>
      <c r="H45" s="71">
        <v>6729.167867</v>
      </c>
      <c r="I45" s="71">
        <v>51.632569000000004</v>
      </c>
      <c r="J45" s="71">
        <v>434.49341830000003</v>
      </c>
      <c r="K45" s="71">
        <v>57.363769999999995</v>
      </c>
      <c r="L45" s="71">
        <v>140.27170641</v>
      </c>
      <c r="M45" s="71">
        <f>SUM(B45:L45)</f>
        <v>13420.575507100002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7.5" customHeight="1">
      <c r="A46" s="8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4.25" customHeight="1">
      <c r="A47" s="37" t="s">
        <v>26</v>
      </c>
      <c r="B47" s="71">
        <v>732.9563388899975</v>
      </c>
      <c r="C47" s="71">
        <v>34.896560999999984</v>
      </c>
      <c r="D47" s="71">
        <v>6309.2</v>
      </c>
      <c r="E47" s="71">
        <v>469.47780357999915</v>
      </c>
      <c r="F47" s="71">
        <v>731.1454843800021</v>
      </c>
      <c r="G47" s="71">
        <v>131.26033899999968</v>
      </c>
      <c r="H47" s="71">
        <v>2245.1623439999967</v>
      </c>
      <c r="I47" s="71">
        <v>64.30559400000027</v>
      </c>
      <c r="J47" s="71">
        <v>545.0018690999979</v>
      </c>
      <c r="K47" s="71">
        <v>160.92651699999976</v>
      </c>
      <c r="L47" s="71">
        <v>293.24612806000187</v>
      </c>
      <c r="M47" s="71">
        <f>SUM(B47:L47)</f>
        <v>11717.578979009995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15" ht="9" customHeight="1">
      <c r="A48" s="8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2"/>
      <c r="O48" s="2"/>
    </row>
    <row r="49" spans="1:15" ht="14.25" customHeight="1">
      <c r="A49" s="82" t="s">
        <v>27</v>
      </c>
      <c r="B49" s="71">
        <f aca="true" t="shared" si="3" ref="B49:L49">+B34+B32</f>
        <v>11067.118005729999</v>
      </c>
      <c r="C49" s="71">
        <f t="shared" si="3"/>
        <v>1168.0661989999999</v>
      </c>
      <c r="D49" s="71">
        <f t="shared" si="3"/>
        <v>38347.456000000006</v>
      </c>
      <c r="E49" s="71">
        <f t="shared" si="3"/>
        <v>11218.471671070001</v>
      </c>
      <c r="F49" s="71">
        <f t="shared" si="3"/>
        <v>8810.716395080002</v>
      </c>
      <c r="G49" s="71">
        <f t="shared" si="3"/>
        <v>4316.987432999999</v>
      </c>
      <c r="H49" s="71">
        <f t="shared" si="3"/>
        <v>66224.753485</v>
      </c>
      <c r="I49" s="71">
        <f t="shared" si="3"/>
        <v>1970.1951130000004</v>
      </c>
      <c r="J49" s="71">
        <f t="shared" si="3"/>
        <v>6546.077980899998</v>
      </c>
      <c r="K49" s="71">
        <f t="shared" si="3"/>
        <v>1755.504223</v>
      </c>
      <c r="L49" s="71">
        <f t="shared" si="3"/>
        <v>6565.7211505700125</v>
      </c>
      <c r="M49" s="71">
        <f>SUM(B49:L49)</f>
        <v>157991.06765635003</v>
      </c>
      <c r="N49" s="2"/>
      <c r="O49" s="2"/>
    </row>
    <row r="50" spans="1:13" ht="9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5">
      <c r="A51" s="68"/>
      <c r="B51" s="68" t="str">
        <f>+Exp!B42</f>
        <v>Crecimiento 2011/2010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1:13" ht="9" customHeight="1">
      <c r="A52" s="70"/>
      <c r="B52" s="35"/>
      <c r="C52" s="35"/>
      <c r="D52" s="69"/>
      <c r="E52" s="69"/>
      <c r="F52" s="69"/>
      <c r="G52" s="69"/>
      <c r="H52" s="69"/>
      <c r="I52" s="69"/>
      <c r="J52" s="69"/>
      <c r="K52" s="69"/>
      <c r="L52" s="69"/>
      <c r="M52" s="35"/>
    </row>
    <row r="53" spans="1:13" ht="14.25" customHeight="1">
      <c r="A53" s="36" t="s">
        <v>8</v>
      </c>
      <c r="B53" s="73">
        <f aca="true" t="shared" si="4" ref="B53:M53">+(B11/B32-1)*100</f>
        <v>36.89647722682166</v>
      </c>
      <c r="C53" s="73">
        <f t="shared" si="4"/>
        <v>26.3784406956624</v>
      </c>
      <c r="D53" s="73">
        <f t="shared" si="4"/>
        <v>22.329812129637006</v>
      </c>
      <c r="E53" s="73">
        <f t="shared" si="4"/>
        <v>38.186621754174574</v>
      </c>
      <c r="F53" s="73">
        <f t="shared" si="4"/>
        <v>30.88289744730497</v>
      </c>
      <c r="G53" s="73">
        <f t="shared" si="4"/>
        <v>8.895233413562087</v>
      </c>
      <c r="H53" s="73">
        <f t="shared" si="4"/>
        <v>12.18249673025731</v>
      </c>
      <c r="I53" s="73">
        <f t="shared" si="4"/>
        <v>25.22985800300066</v>
      </c>
      <c r="J53" s="73">
        <f t="shared" si="4"/>
        <v>34.341485999079005</v>
      </c>
      <c r="K53" s="73">
        <f t="shared" si="4"/>
        <v>60.20368642478917</v>
      </c>
      <c r="L53" s="73">
        <f t="shared" si="4"/>
        <v>5.011224577380591</v>
      </c>
      <c r="M53" s="73">
        <f t="shared" si="4"/>
        <v>26.844534782954522</v>
      </c>
    </row>
    <row r="54" spans="1:13" ht="9" customHeight="1">
      <c r="A54" s="37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ht="14.25" customHeight="1">
      <c r="A55" s="36" t="s">
        <v>28</v>
      </c>
      <c r="B55" s="73">
        <f aca="true" t="shared" si="5" ref="B55:M55">+(B13/B34-1)*100</f>
        <v>39.41030570040813</v>
      </c>
      <c r="C55" s="73">
        <f t="shared" si="5"/>
        <v>36.7832238142477</v>
      </c>
      <c r="D55" s="73">
        <f t="shared" si="5"/>
        <v>25.949210111053024</v>
      </c>
      <c r="E55" s="73">
        <f t="shared" si="5"/>
        <v>32.16065515476523</v>
      </c>
      <c r="F55" s="73">
        <f t="shared" si="5"/>
        <v>41.06372919602481</v>
      </c>
      <c r="G55" s="73">
        <f t="shared" si="5"/>
        <v>31.06464792291157</v>
      </c>
      <c r="H55" s="73">
        <f t="shared" si="5"/>
        <v>20.946732721783757</v>
      </c>
      <c r="I55" s="73">
        <f t="shared" si="5"/>
        <v>29.059975945735992</v>
      </c>
      <c r="J55" s="73">
        <f t="shared" si="5"/>
        <v>24.905016597764806</v>
      </c>
      <c r="K55" s="73">
        <f t="shared" si="5"/>
        <v>35.647932970810416</v>
      </c>
      <c r="L55" s="73">
        <f t="shared" si="5"/>
        <v>23.31242167102594</v>
      </c>
      <c r="M55" s="73">
        <f t="shared" si="5"/>
        <v>25.41265634959111</v>
      </c>
    </row>
    <row r="56" spans="1:13" ht="6.75" customHeight="1">
      <c r="A56" s="81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4" ht="14.25" customHeight="1">
      <c r="A57" s="37" t="s">
        <v>61</v>
      </c>
      <c r="B57" s="73">
        <f aca="true" t="shared" si="6" ref="B57:M57">(B15/B36-1)*100</f>
        <v>220.17852923129544</v>
      </c>
      <c r="C57" s="73">
        <f t="shared" si="6"/>
        <v>699.2634364854684</v>
      </c>
      <c r="D57" s="73">
        <f t="shared" si="6"/>
        <v>47.58998557111103</v>
      </c>
      <c r="E57" s="73">
        <f t="shared" si="6"/>
        <v>32.649608567036715</v>
      </c>
      <c r="F57" s="73">
        <f t="shared" si="6"/>
        <v>98.45966219886392</v>
      </c>
      <c r="G57" s="73">
        <f t="shared" si="6"/>
        <v>213.87999681477945</v>
      </c>
      <c r="H57" s="73">
        <f t="shared" si="6"/>
        <v>23.59556434156389</v>
      </c>
      <c r="I57" s="73">
        <f t="shared" si="6"/>
        <v>141.81684157865732</v>
      </c>
      <c r="J57" s="73">
        <f t="shared" si="6"/>
        <v>-35.786214000048965</v>
      </c>
      <c r="K57" s="73">
        <f t="shared" si="6"/>
        <v>-19.04453959542155</v>
      </c>
      <c r="L57" s="73">
        <f t="shared" si="6"/>
        <v>30.675772241188028</v>
      </c>
      <c r="M57" s="73">
        <f t="shared" si="6"/>
        <v>58.972776235208556</v>
      </c>
      <c r="N57" s="16"/>
    </row>
    <row r="58" spans="1:13" ht="6.75" customHeight="1">
      <c r="A58" s="81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4" ht="14.25" customHeight="1">
      <c r="A59" s="37" t="s">
        <v>57</v>
      </c>
      <c r="B59" s="73">
        <f aca="true" t="shared" si="7" ref="B59:M59">+(B17/B38-1)*100</f>
        <v>180.78772655765283</v>
      </c>
      <c r="C59" s="73">
        <f t="shared" si="7"/>
        <v>-31.19888579147321</v>
      </c>
      <c r="D59" s="73">
        <f t="shared" si="7"/>
        <v>-1.2487673144903066</v>
      </c>
      <c r="E59" s="73">
        <f t="shared" si="7"/>
        <v>65.50027252813075</v>
      </c>
      <c r="F59" s="73">
        <f t="shared" si="7"/>
        <v>13.615012053447284</v>
      </c>
      <c r="G59" s="73">
        <f t="shared" si="7"/>
        <v>21.547292335046976</v>
      </c>
      <c r="H59" s="73">
        <f t="shared" si="7"/>
        <v>3.2501945602833704</v>
      </c>
      <c r="I59" s="73">
        <f t="shared" si="7"/>
        <v>-7.674381711459876</v>
      </c>
      <c r="J59" s="73">
        <f t="shared" si="7"/>
        <v>-3.5971305070430226</v>
      </c>
      <c r="K59" s="73">
        <f t="shared" si="7"/>
        <v>-27.03902915809745</v>
      </c>
      <c r="L59" s="73">
        <f t="shared" si="7"/>
        <v>-30.40559577313715</v>
      </c>
      <c r="M59" s="73">
        <f t="shared" si="7"/>
        <v>7.570040620787899</v>
      </c>
      <c r="N59" s="16"/>
    </row>
    <row r="60" spans="1:14" ht="14.25" customHeight="1">
      <c r="A60" s="37" t="s">
        <v>17</v>
      </c>
      <c r="B60" s="73">
        <f aca="true" t="shared" si="8" ref="B60:M60">+(B18/B39-1)*100</f>
        <v>24.72142616191062</v>
      </c>
      <c r="C60" s="73">
        <f t="shared" si="8"/>
        <v>27.57043027064916</v>
      </c>
      <c r="D60" s="73">
        <f t="shared" si="8"/>
        <v>26.515261066859175</v>
      </c>
      <c r="E60" s="73">
        <f t="shared" si="8"/>
        <v>37.80400012171881</v>
      </c>
      <c r="F60" s="73">
        <f t="shared" si="8"/>
        <v>41.945036853348185</v>
      </c>
      <c r="G60" s="73">
        <f t="shared" si="8"/>
        <v>-2.9055782801285845</v>
      </c>
      <c r="H60" s="73">
        <f t="shared" si="8"/>
        <v>24.609153653198845</v>
      </c>
      <c r="I60" s="73">
        <f t="shared" si="8"/>
        <v>93.86087066116427</v>
      </c>
      <c r="J60" s="73">
        <f t="shared" si="8"/>
        <v>33.51118380872875</v>
      </c>
      <c r="K60" s="73">
        <f t="shared" si="8"/>
        <v>31.1969599562115</v>
      </c>
      <c r="L60" s="73">
        <f t="shared" si="8"/>
        <v>51.1125522950973</v>
      </c>
      <c r="M60" s="73">
        <f t="shared" si="8"/>
        <v>26.811866617581682</v>
      </c>
      <c r="N60" s="16"/>
    </row>
    <row r="61" spans="1:13" ht="6.75" customHeight="1">
      <c r="A61" s="81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4" ht="14.25" customHeight="1">
      <c r="A62" s="37" t="s">
        <v>56</v>
      </c>
      <c r="B62" s="73">
        <f aca="true" t="shared" si="9" ref="B62:M62">+(B20/B41-1)*100</f>
        <v>19.50303312674744</v>
      </c>
      <c r="C62" s="73">
        <f t="shared" si="9"/>
        <v>32.67686183615888</v>
      </c>
      <c r="D62" s="73">
        <f t="shared" si="9"/>
        <v>18.382707211568384</v>
      </c>
      <c r="E62" s="73">
        <f t="shared" si="9"/>
        <v>14.89081337368303</v>
      </c>
      <c r="F62" s="73">
        <f t="shared" si="9"/>
        <v>30.45104391924156</v>
      </c>
      <c r="G62" s="73">
        <f t="shared" si="9"/>
        <v>33.589244854217505</v>
      </c>
      <c r="H62" s="73">
        <f t="shared" si="9"/>
        <v>14.10608440223684</v>
      </c>
      <c r="I62" s="73">
        <f t="shared" si="9"/>
        <v>47.299148702346486</v>
      </c>
      <c r="J62" s="73">
        <f t="shared" si="9"/>
        <v>52.01379922949299</v>
      </c>
      <c r="K62" s="73">
        <f t="shared" si="9"/>
        <v>40.12040172651285</v>
      </c>
      <c r="L62" s="73">
        <f t="shared" si="9"/>
        <v>0.9855425675727947</v>
      </c>
      <c r="M62" s="73">
        <f t="shared" si="9"/>
        <v>18.340187538786413</v>
      </c>
      <c r="N62" s="16"/>
    </row>
    <row r="63" spans="1:13" ht="7.5" customHeight="1">
      <c r="A63" s="81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4" ht="14.25" customHeight="1">
      <c r="A64" s="37" t="s">
        <v>18</v>
      </c>
      <c r="B64" s="73">
        <f aca="true" t="shared" si="10" ref="B64:M64">+(B22/B43-1)*100</f>
        <v>33.92108304625134</v>
      </c>
      <c r="C64" s="73">
        <f t="shared" si="10"/>
        <v>14.324165046001536</v>
      </c>
      <c r="D64" s="73">
        <f t="shared" si="10"/>
        <v>22.08118073620582</v>
      </c>
      <c r="E64" s="73">
        <f t="shared" si="10"/>
        <v>27.17117598731944</v>
      </c>
      <c r="F64" s="73">
        <f t="shared" si="10"/>
        <v>62.39271580809698</v>
      </c>
      <c r="G64" s="73">
        <f t="shared" si="10"/>
        <v>1.5586217736259789</v>
      </c>
      <c r="H64" s="73">
        <f t="shared" si="10"/>
        <v>11.94841795960091</v>
      </c>
      <c r="I64" s="73">
        <f t="shared" si="10"/>
        <v>35.051538978454076</v>
      </c>
      <c r="J64" s="73">
        <f t="shared" si="10"/>
        <v>-1.5794893780772479</v>
      </c>
      <c r="K64" s="73">
        <f t="shared" si="10"/>
        <v>6.1394212816699545</v>
      </c>
      <c r="L64" s="73">
        <f t="shared" si="10"/>
        <v>-51.71755709648067</v>
      </c>
      <c r="M64" s="73">
        <f t="shared" si="10"/>
        <v>16.76833167525391</v>
      </c>
      <c r="N64" s="16"/>
    </row>
    <row r="65" spans="1:14" ht="14.25" customHeight="1">
      <c r="A65" s="37" t="s">
        <v>19</v>
      </c>
      <c r="B65" s="73">
        <f aca="true" t="shared" si="11" ref="B65:M65">+(B23/B44-1)*100</f>
        <v>47.65177763281869</v>
      </c>
      <c r="C65" s="73">
        <f t="shared" si="11"/>
        <v>62.370087645287775</v>
      </c>
      <c r="D65" s="73">
        <f t="shared" si="11"/>
        <v>36.85010437303837</v>
      </c>
      <c r="E65" s="73">
        <f t="shared" si="11"/>
        <v>43.17286352083784</v>
      </c>
      <c r="F65" s="73">
        <f t="shared" si="11"/>
        <v>54.227446682665835</v>
      </c>
      <c r="G65" s="73">
        <f t="shared" si="11"/>
        <v>31.96635335984317</v>
      </c>
      <c r="H65" s="73">
        <f t="shared" si="11"/>
        <v>23.855922907147043</v>
      </c>
      <c r="I65" s="73">
        <f t="shared" si="11"/>
        <v>17.476565086999706</v>
      </c>
      <c r="J65" s="73">
        <f t="shared" si="11"/>
        <v>19.20396365240231</v>
      </c>
      <c r="K65" s="73">
        <f t="shared" si="11"/>
        <v>23.856256609087566</v>
      </c>
      <c r="L65" s="73">
        <f t="shared" si="11"/>
        <v>22.8417456369137</v>
      </c>
      <c r="M65" s="73">
        <f t="shared" si="11"/>
        <v>31.287381495561696</v>
      </c>
      <c r="N65" s="16"/>
    </row>
    <row r="66" spans="1:14" ht="14.25" customHeight="1">
      <c r="A66" s="37" t="s">
        <v>32</v>
      </c>
      <c r="B66" s="73">
        <f aca="true" t="shared" si="12" ref="B66:M66">+(B24/B45-1)*100</f>
        <v>24.67647833699209</v>
      </c>
      <c r="C66" s="73">
        <f t="shared" si="12"/>
        <v>119.23546736594788</v>
      </c>
      <c r="D66" s="73">
        <f t="shared" si="12"/>
        <v>26.50919863177428</v>
      </c>
      <c r="E66" s="73">
        <f t="shared" si="12"/>
        <v>10.88265068734724</v>
      </c>
      <c r="F66" s="73">
        <f t="shared" si="12"/>
        <v>28.618495998516067</v>
      </c>
      <c r="G66" s="73">
        <f t="shared" si="12"/>
        <v>44.876525578774284</v>
      </c>
      <c r="H66" s="73">
        <f t="shared" si="12"/>
        <v>13.939179383530176</v>
      </c>
      <c r="I66" s="73">
        <f t="shared" si="12"/>
        <v>79.91882216823261</v>
      </c>
      <c r="J66" s="73">
        <f t="shared" si="12"/>
        <v>38.18077915865177</v>
      </c>
      <c r="K66" s="73">
        <f t="shared" si="12"/>
        <v>59.53945844214912</v>
      </c>
      <c r="L66" s="73">
        <f t="shared" si="12"/>
        <v>-9.422742888267743</v>
      </c>
      <c r="M66" s="73">
        <f t="shared" si="12"/>
        <v>19.888640105544695</v>
      </c>
      <c r="N66" s="16"/>
    </row>
    <row r="67" spans="1:13" ht="7.5" customHeight="1">
      <c r="A67" s="81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4" ht="14.25" customHeight="1">
      <c r="A68" s="37" t="s">
        <v>26</v>
      </c>
      <c r="B68" s="73">
        <f aca="true" t="shared" si="13" ref="B68:M68">+(B26/B47-1)*100</f>
        <v>94.53863083159678</v>
      </c>
      <c r="C68" s="73">
        <f t="shared" si="13"/>
        <v>-7.764389734564736</v>
      </c>
      <c r="D68" s="73">
        <f t="shared" si="13"/>
        <v>28.99578393457174</v>
      </c>
      <c r="E68" s="73">
        <f t="shared" si="13"/>
        <v>79.04968840912714</v>
      </c>
      <c r="F68" s="73">
        <f t="shared" si="13"/>
        <v>36.912022405341546</v>
      </c>
      <c r="G68" s="73">
        <f t="shared" si="13"/>
        <v>12.798914834435404</v>
      </c>
      <c r="H68" s="73">
        <f t="shared" si="13"/>
        <v>27.476666293135388</v>
      </c>
      <c r="I68" s="73">
        <f t="shared" si="13"/>
        <v>6.957677741067547</v>
      </c>
      <c r="J68" s="73">
        <f t="shared" si="13"/>
        <v>13.512562465448564</v>
      </c>
      <c r="K68" s="73">
        <f t="shared" si="13"/>
        <v>52.20065938542686</v>
      </c>
      <c r="L68" s="73">
        <f t="shared" si="13"/>
        <v>-2.3443899585261496</v>
      </c>
      <c r="M68" s="73">
        <f t="shared" si="13"/>
        <v>33.706315473230106</v>
      </c>
      <c r="N68" s="16"/>
    </row>
    <row r="69" spans="1:13" ht="7.5" customHeight="1">
      <c r="A69" s="81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14.25" customHeight="1">
      <c r="A70" s="82" t="s">
        <v>27</v>
      </c>
      <c r="B70" s="73">
        <f aca="true" t="shared" si="14" ref="B70:M70">+(B28/B49-1)*100</f>
        <v>38.39306835519489</v>
      </c>
      <c r="C70" s="73">
        <f t="shared" si="14"/>
        <v>30.61683835266944</v>
      </c>
      <c r="D70" s="73">
        <f t="shared" si="14"/>
        <v>25.337253141381776</v>
      </c>
      <c r="E70" s="73">
        <f t="shared" si="14"/>
        <v>33.970892129966025</v>
      </c>
      <c r="F70" s="73">
        <f t="shared" si="14"/>
        <v>38.346248050347256</v>
      </c>
      <c r="G70" s="73">
        <f t="shared" si="14"/>
        <v>23.531782447048943</v>
      </c>
      <c r="H70" s="73">
        <f t="shared" si="14"/>
        <v>20.65943469023095</v>
      </c>
      <c r="I70" s="73">
        <f t="shared" si="14"/>
        <v>27.295168557247294</v>
      </c>
      <c r="J70" s="73">
        <f t="shared" si="14"/>
        <v>27.59739727927324</v>
      </c>
      <c r="K70" s="73">
        <f t="shared" si="14"/>
        <v>47.98501661023917</v>
      </c>
      <c r="L70" s="73">
        <f t="shared" si="14"/>
        <v>17.319389536993324</v>
      </c>
      <c r="M70" s="73">
        <f t="shared" si="14"/>
        <v>25.655740302683405</v>
      </c>
    </row>
    <row r="71" spans="1:13" ht="9" customHeight="1" thickBot="1">
      <c r="A71" s="64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ht="2.25" customHeight="1">
      <c r="A72" s="76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s="12" customFormat="1" ht="12">
      <c r="A73" s="61" t="s">
        <v>48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</row>
    <row r="74" spans="1:13" s="12" customFormat="1" ht="12.75">
      <c r="A74" s="35" t="str">
        <f>+Imp!A60</f>
        <v> Nota: importaciones a valores CIF excepto Brasil, México y Paraguay a valores FOB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18" sqref="Q18"/>
    </sheetView>
  </sheetViews>
  <sheetFormatPr defaultColWidth="11.421875" defaultRowHeight="12.75"/>
  <cols>
    <col min="1" max="1" width="13.7109375" style="0" customWidth="1"/>
    <col min="2" max="11" width="8.57421875" style="0" customWidth="1"/>
    <col min="12" max="12" width="8.7109375" style="0" customWidth="1"/>
  </cols>
  <sheetData>
    <row r="1" spans="1:12" ht="12.75">
      <c r="A1" s="36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36" t="str">
        <f>+Exp!A2</f>
        <v>ARGENTINA, BOLIVIA, BRASIL, CHILE, COLOMBIA, ECUADOR, MÉXICO, PARAGUAY, PERÚ Y URUGUAY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.75">
      <c r="A3" s="36" t="s">
        <v>34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7" t="str">
        <f>+Exp!A4</f>
        <v>Enero-marzo 2010-2011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2.75">
      <c r="A5" s="37" t="s">
        <v>45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8.25" customHeight="1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5" customHeight="1" thickBot="1">
      <c r="A7" s="65" t="s">
        <v>1</v>
      </c>
      <c r="B7" s="40" t="s">
        <v>36</v>
      </c>
      <c r="C7" s="40" t="s">
        <v>37</v>
      </c>
      <c r="D7" s="40" t="s">
        <v>38</v>
      </c>
      <c r="E7" s="66" t="s">
        <v>39</v>
      </c>
      <c r="F7" s="40" t="s">
        <v>46</v>
      </c>
      <c r="G7" s="40" t="s">
        <v>40</v>
      </c>
      <c r="H7" s="40" t="s">
        <v>41</v>
      </c>
      <c r="I7" s="40" t="s">
        <v>47</v>
      </c>
      <c r="J7" s="40" t="s">
        <v>43</v>
      </c>
      <c r="K7" s="40" t="s">
        <v>44</v>
      </c>
      <c r="L7" s="40" t="s">
        <v>22</v>
      </c>
    </row>
    <row r="8" spans="1:12" ht="9" customHeight="1">
      <c r="A8" s="67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>
      <c r="A9" s="68"/>
      <c r="B9" s="68" t="str">
        <f>+Exp!B10</f>
        <v>Enero-marzo 2011</v>
      </c>
      <c r="C9" s="68"/>
      <c r="D9" s="69"/>
      <c r="E9" s="69"/>
      <c r="F9" s="69"/>
      <c r="G9" s="69"/>
      <c r="H9" s="69"/>
      <c r="I9" s="69"/>
      <c r="J9" s="69"/>
      <c r="K9" s="69"/>
      <c r="L9" s="69"/>
    </row>
    <row r="10" spans="1:12" ht="9" customHeight="1">
      <c r="A10" s="70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24" ht="12.75">
      <c r="A11" s="36" t="s">
        <v>8</v>
      </c>
      <c r="B11" s="63">
        <f>+ExpRM!B11-ImpRM!B11</f>
        <v>1308.6657089699993</v>
      </c>
      <c r="C11" s="63">
        <f>+ExpRM!C11-ImpRM!C11</f>
        <v>179.66128734999972</v>
      </c>
      <c r="D11" s="63">
        <f>+ExpRM!D11-ImpRM!D11</f>
        <v>2550.5110000000004</v>
      </c>
      <c r="E11" s="63">
        <f>+ExpRM!E11-ImpRM!E11</f>
        <v>-1823.0301882099939</v>
      </c>
      <c r="F11" s="63">
        <f>+ExpRM!F11-ImpRM!F11</f>
        <v>-1008.6658928300003</v>
      </c>
      <c r="G11" s="63">
        <f>+ExpRM!G11-ImpRM!G11</f>
        <v>-356.09265099999993</v>
      </c>
      <c r="H11" s="63">
        <f>+ExpRM!H11-ImpRM!H11</f>
        <v>1710.4052939999997</v>
      </c>
      <c r="I11" s="63">
        <f>+ExpRM!I11-ImpRM!I11</f>
        <v>-356.11373000000015</v>
      </c>
      <c r="J11" s="63">
        <f>+ExpRM!J11-ImpRM!J11</f>
        <v>-913.4806221999997</v>
      </c>
      <c r="K11" s="63">
        <f>+ExpRM!K11-ImpRM!K11</f>
        <v>-718.9786589999997</v>
      </c>
      <c r="L11" s="63"/>
      <c r="M11" s="11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12.75">
      <c r="A12" s="37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14" ht="12.75">
      <c r="A13" s="36" t="s">
        <v>28</v>
      </c>
      <c r="B13" s="63">
        <f>+ExpRM!B13-ImpRM!B13</f>
        <v>479.510094199999</v>
      </c>
      <c r="C13" s="63">
        <f>+ExpRM!C13-ImpRM!C13</f>
        <v>140.12997417000042</v>
      </c>
      <c r="D13" s="63">
        <f>+ExpRM!D13-ImpRM!D13</f>
        <v>618.6410000000033</v>
      </c>
      <c r="E13" s="63">
        <f>+ExpRM!E13-ImpRM!E13</f>
        <v>6198.650894900009</v>
      </c>
      <c r="F13" s="63">
        <f>+ExpRM!F13-ImpRM!F13</f>
        <v>1448.4602767900087</v>
      </c>
      <c r="G13" s="63">
        <f>+ExpRM!G13-ImpRM!G13</f>
        <v>155.52695099999937</v>
      </c>
      <c r="H13" s="63">
        <f>+ExpRM!H13-ImpRM!H13</f>
        <v>78.45164499997918</v>
      </c>
      <c r="I13" s="63">
        <f>+ExpRM!I13-ImpRM!I13</f>
        <v>-982.1208199999995</v>
      </c>
      <c r="J13" s="63">
        <f>+ExpRM!J13-ImpRM!J13</f>
        <v>2333.1859458000026</v>
      </c>
      <c r="K13" s="63">
        <f>+ExpRM!K13-ImpRM!K13</f>
        <v>-197.6559340000008</v>
      </c>
      <c r="L13" s="63">
        <f>SUM(B13:K13)</f>
        <v>10272.780027860003</v>
      </c>
      <c r="M13" s="11"/>
      <c r="N13" s="15"/>
    </row>
    <row r="14" spans="1:12" ht="6.75" customHeight="1">
      <c r="A14" s="81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6" ht="12.75">
      <c r="A15" s="37" t="s">
        <v>61</v>
      </c>
      <c r="B15" s="63">
        <f>ExpRM!B15-ImpRM!B15</f>
        <v>-67.30259366</v>
      </c>
      <c r="C15" s="63">
        <f>ExpRM!C15-ImpRM!C15</f>
        <v>-0.4619373900000028</v>
      </c>
      <c r="D15" s="63">
        <f>ExpRM!D15-ImpRM!D15</f>
        <v>1390.492</v>
      </c>
      <c r="E15" s="63">
        <f>ExpRM!E15-ImpRM!E15</f>
        <v>-68.81785367999646</v>
      </c>
      <c r="F15" s="63">
        <f>ExpRM!F15-ImpRM!F15</f>
        <v>1588.0512767200003</v>
      </c>
      <c r="G15" s="63">
        <f>ExpRM!G15-ImpRM!G15</f>
        <v>-10.597999999999956</v>
      </c>
      <c r="H15" s="63">
        <f>ExpRM!H15-ImpRM!H15</f>
        <v>654.9044359999997</v>
      </c>
      <c r="I15" s="63">
        <f>ExpRM!I15-ImpRM!I15</f>
        <v>19.300120000000003</v>
      </c>
      <c r="J15" s="63">
        <f>ExpRM!J15-ImpRM!J15</f>
        <v>46.327298700000014</v>
      </c>
      <c r="K15" s="63">
        <f>ExpRM!K15-ImpRM!K15</f>
        <v>8.035544999999999</v>
      </c>
      <c r="L15" s="63">
        <f>SUM(B15:K15)</f>
        <v>3559.9302916900037</v>
      </c>
      <c r="M15" s="28"/>
      <c r="N15" s="15"/>
      <c r="P15" s="11"/>
    </row>
    <row r="16" spans="1:13" ht="6.75" customHeight="1">
      <c r="A16" s="81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28"/>
    </row>
    <row r="17" spans="1:16" ht="12.75">
      <c r="A17" s="37" t="s">
        <v>57</v>
      </c>
      <c r="B17" s="63">
        <f>+ExpRM!B17-ImpRM!B17</f>
        <v>254.42318018</v>
      </c>
      <c r="C17" s="63">
        <f>+ExpRM!C17-ImpRM!C17</f>
        <v>23.59136376</v>
      </c>
      <c r="D17" s="63">
        <f>+ExpRM!D17-ImpRM!D17</f>
        <v>-51.798</v>
      </c>
      <c r="E17" s="63">
        <f>+ExpRM!E17-ImpRM!E17</f>
        <v>148.03986785000006</v>
      </c>
      <c r="F17" s="63">
        <f>+ExpRM!F17-ImpRM!F17</f>
        <v>-45.534287019999994</v>
      </c>
      <c r="G17" s="63">
        <f>+ExpRM!G17-ImpRM!G17</f>
        <v>-44.455</v>
      </c>
      <c r="H17" s="63">
        <f>+ExpRM!H17-ImpRM!H17</f>
        <v>375.0041139999994</v>
      </c>
      <c r="I17" s="63">
        <f>+ExpRM!I17-ImpRM!I17</f>
        <v>-1.21421</v>
      </c>
      <c r="J17" s="63">
        <f>+ExpRM!J17-ImpRM!J17</f>
        <v>798.8120779</v>
      </c>
      <c r="K17" s="63">
        <f>+ExpRM!K17-ImpRM!K17</f>
        <v>5.427936</v>
      </c>
      <c r="L17" s="63">
        <f>SUM(B17:K17)</f>
        <v>1462.2970426699994</v>
      </c>
      <c r="M17" s="28"/>
      <c r="N17" s="15"/>
      <c r="O17" s="11"/>
      <c r="P17" s="11"/>
    </row>
    <row r="18" spans="1:16" ht="12.75">
      <c r="A18" s="37" t="s">
        <v>17</v>
      </c>
      <c r="B18" s="63">
        <f>+ExpRM!B18-ImpRM!B18</f>
        <v>-809.03758677</v>
      </c>
      <c r="C18" s="63">
        <f>+ExpRM!C18-ImpRM!C18</f>
        <v>7.058695289999974</v>
      </c>
      <c r="D18" s="63">
        <f>+ExpRM!D18-ImpRM!D18</f>
        <v>-2294.6459999999997</v>
      </c>
      <c r="E18" s="63">
        <f>+ExpRM!E18-ImpRM!E18</f>
        <v>-399.63819284999727</v>
      </c>
      <c r="F18" s="63">
        <f>+ExpRM!F18-ImpRM!F18</f>
        <v>1828.90727054</v>
      </c>
      <c r="G18" s="63">
        <f>+ExpRM!G18-ImpRM!G18</f>
        <v>697.0517669999997</v>
      </c>
      <c r="H18" s="63">
        <f>+ExpRM!H18-ImpRM!H18</f>
        <v>24257.826752</v>
      </c>
      <c r="I18" s="63">
        <f>+ExpRM!I18-ImpRM!I18</f>
        <v>-120.34188</v>
      </c>
      <c r="J18" s="63">
        <f>+ExpRM!J18-ImpRM!J18</f>
        <v>-362.27829190000034</v>
      </c>
      <c r="K18" s="63">
        <f>+ExpRM!K18-ImpRM!K18</f>
        <v>-147.953797</v>
      </c>
      <c r="L18" s="63">
        <f>SUM(B18:K18)</f>
        <v>22656.94873631</v>
      </c>
      <c r="M18" s="28"/>
      <c r="N18" s="15"/>
      <c r="O18" s="18"/>
      <c r="P18" s="11"/>
    </row>
    <row r="19" spans="1:14" ht="6.75" customHeight="1">
      <c r="A19" s="81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28"/>
      <c r="N19" s="15"/>
    </row>
    <row r="20" spans="1:16" ht="12.75">
      <c r="A20" s="37" t="s">
        <v>67</v>
      </c>
      <c r="B20" s="63">
        <f>+ExpRM!B20-ImpRM!B20</f>
        <v>470.4254165500006</v>
      </c>
      <c r="C20" s="63">
        <f>+ExpRM!C20-ImpRM!C20</f>
        <v>24.062531180000022</v>
      </c>
      <c r="D20" s="63">
        <f>+ExpRM!D20-ImpRM!D20</f>
        <v>1645.9650000000001</v>
      </c>
      <c r="E20" s="63">
        <f>+ExpRM!E20-ImpRM!E20</f>
        <v>1813.3973565499996</v>
      </c>
      <c r="F20" s="63">
        <f>+ExpRM!F20-ImpRM!F20</f>
        <v>-17.145368469999767</v>
      </c>
      <c r="G20" s="63">
        <f>+ExpRM!G20-ImpRM!G20</f>
        <v>144.41513600000002</v>
      </c>
      <c r="H20" s="63">
        <f>+ExpRM!H20-ImpRM!H20</f>
        <v>-3397.173383999999</v>
      </c>
      <c r="I20" s="63">
        <f>+ExpRM!I20-ImpRM!I20</f>
        <v>-62.55606999999996</v>
      </c>
      <c r="J20" s="63">
        <f>+ExpRM!J20-ImpRM!J20</f>
        <v>610.8997852</v>
      </c>
      <c r="K20" s="63">
        <f>+ExpRM!K20-ImpRM!K20</f>
        <v>-49.00339199999985</v>
      </c>
      <c r="L20" s="63">
        <f>SUM(B20:K20)</f>
        <v>1183.2870110100018</v>
      </c>
      <c r="M20" s="28"/>
      <c r="N20" s="15"/>
      <c r="P20" s="11"/>
    </row>
    <row r="21" spans="1:13" ht="7.5" customHeight="1">
      <c r="A21" s="81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28"/>
    </row>
    <row r="22" spans="1:16" ht="12.75">
      <c r="A22" s="37" t="s">
        <v>18</v>
      </c>
      <c r="B22" s="63">
        <f>+ExpRM!B22-ImpRM!B22</f>
        <v>-146.48867960999993</v>
      </c>
      <c r="C22" s="63">
        <f>+ExpRM!C22-ImpRM!C22</f>
        <v>23.437485100000004</v>
      </c>
      <c r="D22" s="63">
        <f>+ExpRM!D22-ImpRM!D22</f>
        <v>77.11500000000001</v>
      </c>
      <c r="E22" s="63">
        <f>+ExpRM!E22-ImpRM!E22</f>
        <v>1430.0234839399982</v>
      </c>
      <c r="F22" s="63">
        <f>+ExpRM!F22-ImpRM!F22</f>
        <v>-182.54461337000004</v>
      </c>
      <c r="G22" s="63">
        <f>+ExpRM!G22-ImpRM!G22</f>
        <v>-71.96197400000003</v>
      </c>
      <c r="H22" s="63">
        <f>+ExpRM!H22-ImpRM!H22</f>
        <v>-3224.635096</v>
      </c>
      <c r="I22" s="63">
        <f>+ExpRM!I22-ImpRM!I22</f>
        <v>-91.42455000000001</v>
      </c>
      <c r="J22" s="63">
        <f>+ExpRM!J22-ImpRM!J22</f>
        <v>321.22198469999984</v>
      </c>
      <c r="K22" s="63">
        <f>+ExpRM!K22-ImpRM!K22</f>
        <v>-20.616426999999998</v>
      </c>
      <c r="L22" s="63">
        <f>SUM(B22:K22)</f>
        <v>-1885.873386240002</v>
      </c>
      <c r="M22" s="28"/>
      <c r="N22" s="15"/>
      <c r="P22" s="11"/>
    </row>
    <row r="23" spans="1:13" ht="7.5" customHeight="1">
      <c r="A23" s="81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28"/>
    </row>
    <row r="24" spans="1:16" ht="12.75">
      <c r="A24" s="37" t="s">
        <v>19</v>
      </c>
      <c r="B24" s="63">
        <f>+ExpRM!B23-ImpRM!B23</f>
        <v>-1736.23435505</v>
      </c>
      <c r="C24" s="63">
        <f>+ExpRM!C23-ImpRM!C23</f>
        <v>-95.95063253000001</v>
      </c>
      <c r="D24" s="63">
        <f>+ExpRM!D23-ImpRM!D23</f>
        <v>177.26700000000073</v>
      </c>
      <c r="E24" s="63">
        <f>+ExpRM!E23-ImpRM!E23</f>
        <v>1670.9148593800028</v>
      </c>
      <c r="F24" s="63">
        <f>+ExpRM!F23-ImpRM!F23</f>
        <v>-1253.6774475799998</v>
      </c>
      <c r="G24" s="63">
        <f>+ExpRM!G23-ImpRM!G23</f>
        <v>-400.46200000000005</v>
      </c>
      <c r="H24" s="63">
        <f>+ExpRM!H23-ImpRM!H23</f>
        <v>-9880.146206999998</v>
      </c>
      <c r="I24" s="63">
        <f>+ExpRM!I23-ImpRM!I23</f>
        <v>-808.9187799999999</v>
      </c>
      <c r="J24" s="63">
        <f>+ExpRM!J23-ImpRM!J23</f>
        <v>127.44622479999953</v>
      </c>
      <c r="K24" s="63">
        <f>+ExpRM!K23-ImpRM!K23</f>
        <v>-205.01468400000002</v>
      </c>
      <c r="L24" s="63">
        <f>SUM(B24:K24)</f>
        <v>-12404.776021979993</v>
      </c>
      <c r="M24" s="28"/>
      <c r="N24" s="15"/>
      <c r="P24" s="11"/>
    </row>
    <row r="25" spans="1:13" ht="7.5" customHeight="1">
      <c r="A25" s="81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28"/>
    </row>
    <row r="26" spans="1:16" ht="12.75">
      <c r="A26" s="37" t="s">
        <v>32</v>
      </c>
      <c r="B26" s="63">
        <f>+ExpRM!B24-ImpRM!B24</f>
        <v>145.22980657000016</v>
      </c>
      <c r="C26" s="63">
        <f>+ExpRM!C24-ImpRM!C24</f>
        <v>118.68760907999999</v>
      </c>
      <c r="D26" s="63">
        <f>+ExpRM!D24-ImpRM!D24</f>
        <v>-1959.591</v>
      </c>
      <c r="E26" s="63">
        <f>+ExpRM!E24-ImpRM!E24</f>
        <v>875.2731815899992</v>
      </c>
      <c r="F26" s="63">
        <f>+ExpRM!F24-ImpRM!F24</f>
        <v>-379.0656059100001</v>
      </c>
      <c r="G26" s="63">
        <f>+ExpRM!G24-ImpRM!G24</f>
        <v>-336.256</v>
      </c>
      <c r="H26" s="63">
        <f>+ExpRM!H24-ImpRM!H24</f>
        <v>-6941.070034000001</v>
      </c>
      <c r="I26" s="63">
        <f>+ExpRM!I24-ImpRM!I24</f>
        <v>-79.74578</v>
      </c>
      <c r="J26" s="63">
        <f>+ExpRM!J24-ImpRM!J24</f>
        <v>90.55727799999988</v>
      </c>
      <c r="K26" s="63">
        <f>+ExpRM!K24-ImpRM!K24</f>
        <v>-65.16069300000001</v>
      </c>
      <c r="L26" s="63">
        <f>SUM(B26:K26)</f>
        <v>-8531.141237670001</v>
      </c>
      <c r="M26" s="28"/>
      <c r="N26" s="15"/>
      <c r="P26" s="11"/>
    </row>
    <row r="27" spans="1:13" ht="7.5" customHeight="1">
      <c r="A27" s="81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28"/>
    </row>
    <row r="28" spans="1:16" ht="12.75">
      <c r="A28" s="37" t="s">
        <v>26</v>
      </c>
      <c r="B28" s="63">
        <f>+ExpRM!B26-ImpRM!B26</f>
        <v>2368.494905989999</v>
      </c>
      <c r="C28" s="63">
        <f>+ExpRM!C26-ImpRM!C26</f>
        <v>39.70485968000046</v>
      </c>
      <c r="D28" s="63">
        <f>+ExpRM!D26-ImpRM!D26</f>
        <v>1633.8370000000004</v>
      </c>
      <c r="E28" s="63">
        <f>+ExpRM!E26-ImpRM!E26</f>
        <v>729.4581921200006</v>
      </c>
      <c r="F28" s="63">
        <f>+ExpRM!F26-ImpRM!F26</f>
        <v>-90.53094811999233</v>
      </c>
      <c r="G28" s="63">
        <f>+ExpRM!G26-ImpRM!G26</f>
        <v>177.7930219999999</v>
      </c>
      <c r="H28" s="63">
        <f>+ExpRM!H26-ImpRM!H26</f>
        <v>-1766.2589360000193</v>
      </c>
      <c r="I28" s="63">
        <f>+ExpRM!I26-ImpRM!I26</f>
        <v>162.78033000000042</v>
      </c>
      <c r="J28" s="63">
        <f>+ExpRM!J26-ImpRM!J26</f>
        <v>700.1995884000044</v>
      </c>
      <c r="K28" s="63">
        <f>+ExpRM!K26-ImpRM!K26</f>
        <v>276.62957799999907</v>
      </c>
      <c r="L28" s="63">
        <f>SUM(B28:K28)</f>
        <v>4232.107592069993</v>
      </c>
      <c r="M28" s="28"/>
      <c r="N28" s="15"/>
      <c r="P28" s="11"/>
    </row>
    <row r="29" spans="1:12" ht="9" customHeight="1">
      <c r="A29" s="81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12.75">
      <c r="A30" s="82" t="s">
        <v>27</v>
      </c>
      <c r="B30" s="63">
        <f>+ExpRM!B28-ImpRM!B28</f>
        <v>1788.175803170001</v>
      </c>
      <c r="C30" s="63">
        <f>+ExpRM!C28-ImpRM!C28</f>
        <v>319.79126152000026</v>
      </c>
      <c r="D30" s="63">
        <f>+ExpRM!D28-ImpRM!D28</f>
        <v>3169.152000000002</v>
      </c>
      <c r="E30" s="63">
        <f>+ExpRM!E28-ImpRM!E28</f>
        <v>4375.620706690017</v>
      </c>
      <c r="F30" s="63">
        <f>+ExpRM!F28-ImpRM!F28</f>
        <v>439.7943839600084</v>
      </c>
      <c r="G30" s="63">
        <f>+ExpRM!G28-ImpRM!G28</f>
        <v>-200.56570000000102</v>
      </c>
      <c r="H30" s="63">
        <f>+ExpRM!H28-ImpRM!H28</f>
        <v>1788.8569389999757</v>
      </c>
      <c r="I30" s="63">
        <f>+ExpRM!I28-ImpRM!I28</f>
        <v>-1338.2345499999994</v>
      </c>
      <c r="J30" s="63">
        <f>+ExpRM!J28-ImpRM!J28</f>
        <v>1419.7053236000029</v>
      </c>
      <c r="K30" s="63">
        <f>+ExpRM!K28-ImpRM!K28</f>
        <v>-916.6345930000005</v>
      </c>
      <c r="L30" s="63">
        <f>SUM(B30:K30)</f>
        <v>10845.661574940006</v>
      </c>
    </row>
    <row r="31" spans="1:12" ht="9" customHeight="1">
      <c r="A31" s="35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ht="15">
      <c r="A32" s="68"/>
      <c r="B32" s="85" t="str">
        <f>+Exp!B26</f>
        <v>Enero-marzo 2010</v>
      </c>
      <c r="C32" s="85"/>
      <c r="D32" s="83"/>
      <c r="E32" s="83"/>
      <c r="F32" s="83"/>
      <c r="G32" s="83"/>
      <c r="H32" s="83"/>
      <c r="I32" s="83"/>
      <c r="J32" s="83"/>
      <c r="K32" s="83"/>
      <c r="L32" s="83"/>
    </row>
    <row r="33" spans="1:12" ht="9" customHeight="1">
      <c r="A33" s="70"/>
      <c r="B33" s="63"/>
      <c r="C33" s="63"/>
      <c r="D33" s="83"/>
      <c r="E33" s="83"/>
      <c r="F33" s="83"/>
      <c r="G33" s="83"/>
      <c r="H33" s="83"/>
      <c r="I33" s="83"/>
      <c r="J33" s="83"/>
      <c r="K33" s="83"/>
      <c r="L33" s="63"/>
    </row>
    <row r="34" spans="1:13" ht="12.75">
      <c r="A34" s="36" t="s">
        <v>8</v>
      </c>
      <c r="B34" s="63">
        <f>+ExpRM!B32-ImpRM!B32</f>
        <v>1564.7820673099986</v>
      </c>
      <c r="C34" s="63">
        <f>+ExpRM!C32-ImpRM!C32</f>
        <v>178.62776280999992</v>
      </c>
      <c r="D34" s="63">
        <f>+ExpRM!D32-ImpRM!D32</f>
        <v>1703.6529999999993</v>
      </c>
      <c r="E34" s="63">
        <f>+ExpRM!E32-ImpRM!E32</f>
        <v>-1122.6543154700012</v>
      </c>
      <c r="F34" s="63">
        <f>+ExpRM!F32-ImpRM!F32</f>
        <v>-674.59287346</v>
      </c>
      <c r="G34" s="63">
        <f>+ExpRM!G32-ImpRM!G32</f>
        <v>-499.44853299999977</v>
      </c>
      <c r="H34" s="63">
        <f>+ExpRM!H32-ImpRM!H32</f>
        <v>940.182906</v>
      </c>
      <c r="I34" s="63">
        <f>+ExpRM!I32-ImpRM!I32</f>
        <v>-100.22009800000001</v>
      </c>
      <c r="J34" s="63">
        <f>+ExpRM!J32-ImpRM!J32</f>
        <v>-774.8455614000002</v>
      </c>
      <c r="K34" s="63">
        <f>+ExpRM!K32-ImpRM!K32</f>
        <v>-320.5646110000001</v>
      </c>
      <c r="L34" s="63"/>
      <c r="M34" s="11"/>
    </row>
    <row r="35" spans="1:12" ht="12.75">
      <c r="A35" s="81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ht="12.75">
      <c r="A36" s="36" t="s">
        <v>28</v>
      </c>
      <c r="B36" s="63">
        <f>+ExpRM!B34-ImpRM!B34</f>
        <v>412.1454838300033</v>
      </c>
      <c r="C36" s="63">
        <f>+ExpRM!C34-ImpRM!C34</f>
        <v>145.1060693599997</v>
      </c>
      <c r="D36" s="63">
        <f>+ExpRM!D34-ImpRM!D34</f>
        <v>-821.3060000000041</v>
      </c>
      <c r="E36" s="63">
        <f>+ExpRM!E34-ImpRM!E34</f>
        <v>5550.037759210001</v>
      </c>
      <c r="F36" s="63">
        <f>+ExpRM!F34-ImpRM!F34</f>
        <v>998.9673441199975</v>
      </c>
      <c r="G36" s="63">
        <f>+ExpRM!G34-ImpRM!G34</f>
        <v>317.81600500000104</v>
      </c>
      <c r="H36" s="63">
        <f>+ExpRM!H34-ImpRM!H34</f>
        <v>-568.4498019999955</v>
      </c>
      <c r="I36" s="63">
        <f>+ExpRM!I34-ImpRM!I34</f>
        <v>-757.6560370000007</v>
      </c>
      <c r="J36" s="63">
        <f>+ExpRM!J34-ImpRM!J34</f>
        <v>2117.2519154000047</v>
      </c>
      <c r="K36" s="63">
        <f>+ExpRM!K34-ImpRM!K34</f>
        <v>-146.73892</v>
      </c>
      <c r="L36" s="63">
        <f>SUM(B36:K36)</f>
        <v>7247.1738179200065</v>
      </c>
    </row>
    <row r="37" spans="1:12" ht="6.75" customHeight="1">
      <c r="A37" s="81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2" ht="12.75">
      <c r="A38" s="37" t="s">
        <v>61</v>
      </c>
      <c r="B38" s="63">
        <f>+ExpRM!B36-ImpRM!B36</f>
        <v>80.72473205999997</v>
      </c>
      <c r="C38" s="63">
        <f>+ExpRM!C36-ImpRM!C36</f>
        <v>10.971111129999999</v>
      </c>
      <c r="D38" s="63">
        <f>+ExpRM!D36-ImpRM!D36</f>
        <v>1553.171</v>
      </c>
      <c r="E38" s="63">
        <f>+ExpRM!E36-ImpRM!E36</f>
        <v>-44.49597635000234</v>
      </c>
      <c r="F38" s="63">
        <f>+ExpRM!F36-ImpRM!F36</f>
        <v>613.9502982900001</v>
      </c>
      <c r="G38" s="63">
        <f>+ExpRM!G36-ImpRM!G36</f>
        <v>463.371</v>
      </c>
      <c r="H38" s="63">
        <f>+ExpRM!H36-ImpRM!H36</f>
        <v>557.6126559999996</v>
      </c>
      <c r="I38" s="63">
        <f>+ExpRM!I36-ImpRM!I36</f>
        <v>11.723037000000001</v>
      </c>
      <c r="J38" s="63">
        <f>+ExpRM!J36-ImpRM!J36</f>
        <v>-41.45423779999997</v>
      </c>
      <c r="K38" s="63">
        <f>+ExpRM!K36-ImpRM!K36</f>
        <v>5.797752000000001</v>
      </c>
      <c r="L38" s="63">
        <f>SUM(B38:K38)</f>
        <v>3211.3713723299975</v>
      </c>
    </row>
    <row r="39" spans="1:12" ht="6.75" customHeight="1">
      <c r="A39" s="81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2" ht="12.75">
      <c r="A40" s="37" t="s">
        <v>57</v>
      </c>
      <c r="B40" s="63">
        <f>+ExpRM!B38-ImpRM!B38</f>
        <v>59.113038750000015</v>
      </c>
      <c r="C40" s="63">
        <f>+ExpRM!C38-ImpRM!C38</f>
        <v>7.114578450000003</v>
      </c>
      <c r="D40" s="63">
        <f>+ExpRM!D38-ImpRM!D38</f>
        <v>-253.986</v>
      </c>
      <c r="E40" s="63">
        <f>+ExpRM!E38-ImpRM!E38</f>
        <v>313.7659664300001</v>
      </c>
      <c r="F40" s="63">
        <f>+ExpRM!F38-ImpRM!F38</f>
        <v>-83.13377957</v>
      </c>
      <c r="G40" s="63">
        <f>+ExpRM!G38-ImpRM!G38</f>
        <v>-39.775999999999996</v>
      </c>
      <c r="H40" s="63">
        <f>+ExpRM!H38-ImpRM!H38</f>
        <v>425.09059200000024</v>
      </c>
      <c r="I40" s="63">
        <f>+ExpRM!I38-ImpRM!I38</f>
        <v>-1.2229750000000001</v>
      </c>
      <c r="J40" s="63">
        <f>+ExpRM!J38-ImpRM!J38</f>
        <v>678.7085247</v>
      </c>
      <c r="K40" s="63">
        <f>+ExpRM!K38-ImpRM!K38</f>
        <v>11.120176</v>
      </c>
      <c r="L40" s="63">
        <f>SUM(B40:K40)</f>
        <v>1116.7941217600003</v>
      </c>
    </row>
    <row r="41" spans="1:14" ht="12.75">
      <c r="A41" s="37" t="s">
        <v>17</v>
      </c>
      <c r="B41" s="63">
        <f>+ExpRM!B39-ImpRM!B39</f>
        <v>-620.3777189799999</v>
      </c>
      <c r="C41" s="63">
        <f>+ExpRM!C39-ImpRM!C39</f>
        <v>-35.584797899999984</v>
      </c>
      <c r="D41" s="63">
        <f>+ExpRM!D39-ImpRM!D39</f>
        <v>-1458.6540000000005</v>
      </c>
      <c r="E41" s="63">
        <f>+ExpRM!E39-ImpRM!E39</f>
        <v>-246.67923486999962</v>
      </c>
      <c r="F41" s="63">
        <f>+ExpRM!F39-ImpRM!F39</f>
        <v>1478.9974131800004</v>
      </c>
      <c r="G41" s="63">
        <f>+ExpRM!G39-ImpRM!G39</f>
        <v>20.347527000000127</v>
      </c>
      <c r="H41" s="63">
        <f>+ExpRM!H39-ImpRM!H39</f>
        <v>20693.148124</v>
      </c>
      <c r="I41" s="63">
        <f>+ExpRM!I39-ImpRM!I39</f>
        <v>-60.45195300000001</v>
      </c>
      <c r="J41" s="63">
        <f>+ExpRM!J39-ImpRM!J39</f>
        <v>60.15296080000007</v>
      </c>
      <c r="K41" s="63">
        <f>+ExpRM!K39-ImpRM!K39</f>
        <v>-124.43107499999999</v>
      </c>
      <c r="L41" s="63">
        <f>SUM(B41:K41)</f>
        <v>19706.46724523</v>
      </c>
      <c r="N41" s="15"/>
    </row>
    <row r="42" spans="1:12" ht="6.75" customHeight="1">
      <c r="A42" s="81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4" ht="12.75">
      <c r="A43" s="37" t="s">
        <v>67</v>
      </c>
      <c r="B43" s="63">
        <f>+ExpRM!B41-ImpRM!B41</f>
        <v>-21.06101462999959</v>
      </c>
      <c r="C43" s="63">
        <f>+ExpRM!C41-ImpRM!C41</f>
        <v>80.29137255000006</v>
      </c>
      <c r="D43" s="63">
        <f>+ExpRM!D41-ImpRM!D41</f>
        <v>438.991</v>
      </c>
      <c r="E43" s="63">
        <f>+ExpRM!E41-ImpRM!E41</f>
        <v>902.7089736100017</v>
      </c>
      <c r="F43" s="63">
        <f>+ExpRM!F41-ImpRM!F41</f>
        <v>-37.80671649999999</v>
      </c>
      <c r="G43" s="63">
        <f>+ExpRM!G41-ImpRM!G41</f>
        <v>270.47113399999995</v>
      </c>
      <c r="H43" s="63">
        <f>+ExpRM!H41-ImpRM!H41</f>
        <v>-3632.946568</v>
      </c>
      <c r="I43" s="63">
        <f>+ExpRM!I41-ImpRM!I41</f>
        <v>9.18927899999997</v>
      </c>
      <c r="J43" s="63">
        <f>+ExpRM!J41-ImpRM!J41</f>
        <v>704.9325943</v>
      </c>
      <c r="K43" s="63">
        <f>+ExpRM!K41-ImpRM!K41</f>
        <v>-17.371423000000107</v>
      </c>
      <c r="L43" s="63">
        <f>SUM(B43:K43)</f>
        <v>-1302.601368669998</v>
      </c>
      <c r="N43" s="15"/>
    </row>
    <row r="44" spans="1:12" ht="7.5" customHeight="1">
      <c r="A44" s="81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ht="12.75">
      <c r="A45" s="37" t="s">
        <v>18</v>
      </c>
      <c r="B45" s="63">
        <f>+ExpRM!B43-ImpRM!B43</f>
        <v>-102.24606750000001</v>
      </c>
      <c r="C45" s="63">
        <f>+ExpRM!C43-ImpRM!C43</f>
        <v>67.07370743999998</v>
      </c>
      <c r="D45" s="63">
        <f>+ExpRM!D43-ImpRM!D43</f>
        <v>-302.92499999999995</v>
      </c>
      <c r="E45" s="63">
        <f>+ExpRM!E43-ImpRM!E43</f>
        <v>886.3576736599991</v>
      </c>
      <c r="F45" s="63">
        <f>+ExpRM!F43-ImpRM!F43</f>
        <v>-106.8163215</v>
      </c>
      <c r="G45" s="63">
        <f>+ExpRM!G43-ImpRM!G43</f>
        <v>-143.050154</v>
      </c>
      <c r="H45" s="63">
        <f>+ExpRM!H43-ImpRM!H43</f>
        <v>-2895.14618</v>
      </c>
      <c r="I45" s="63">
        <f>+ExpRM!I43-ImpRM!I43</f>
        <v>-69.96749399999999</v>
      </c>
      <c r="J45" s="63">
        <f>+ExpRM!J43-ImpRM!J43</f>
        <v>96.3310735</v>
      </c>
      <c r="K45" s="63">
        <f>+ExpRM!K43-ImpRM!K43</f>
        <v>-20.346286999999997</v>
      </c>
      <c r="L45" s="63">
        <f>SUM(B45:K45)</f>
        <v>-2590.7350494000007</v>
      </c>
    </row>
    <row r="46" spans="1:12" ht="7.5" customHeight="1">
      <c r="A46" s="81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 ht="12.75">
      <c r="A47" s="37" t="s">
        <v>19</v>
      </c>
      <c r="B47" s="63">
        <f>+ExpRM!B44-ImpRM!B44</f>
        <v>-999.3799671499999</v>
      </c>
      <c r="C47" s="63">
        <f>+ExpRM!C44-ImpRM!C44</f>
        <v>-42.21237263000002</v>
      </c>
      <c r="D47" s="63">
        <f>+ExpRM!D44-ImpRM!D44</f>
        <v>-291.1940000000004</v>
      </c>
      <c r="E47" s="63">
        <f>+ExpRM!E44-ImpRM!E44</f>
        <v>2304.267129509999</v>
      </c>
      <c r="F47" s="63">
        <f>+ExpRM!F44-ImpRM!F44</f>
        <v>-593.82837121</v>
      </c>
      <c r="G47" s="63">
        <f>+ExpRM!G44-ImpRM!G44</f>
        <v>-276.758</v>
      </c>
      <c r="H47" s="63">
        <f>+ExpRM!H44-ImpRM!H44</f>
        <v>-8191.511190000001</v>
      </c>
      <c r="I47" s="63">
        <f>+ExpRM!I44-ImpRM!I44</f>
        <v>-691.646288</v>
      </c>
      <c r="J47" s="63">
        <f>+ExpRM!J44-ImpRM!J44</f>
        <v>50.09095990000037</v>
      </c>
      <c r="K47" s="63">
        <f>+ExpRM!K44-ImpRM!K44</f>
        <v>-166.79653399999998</v>
      </c>
      <c r="L47" s="63">
        <f>SUM(B47:K47)</f>
        <v>-8898.968633580002</v>
      </c>
    </row>
    <row r="48" spans="1:12" ht="7.5" customHeight="1">
      <c r="A48" s="81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1:12" ht="12.75">
      <c r="A49" s="37" t="s">
        <v>32</v>
      </c>
      <c r="B49" s="63">
        <f>+ExpRM!B45-ImpRM!B45</f>
        <v>-92.41661821000002</v>
      </c>
      <c r="C49" s="63">
        <f>+ExpRM!C45-ImpRM!C45</f>
        <v>56.82547131999998</v>
      </c>
      <c r="D49" s="63">
        <f>+ExpRM!D45-ImpRM!D45</f>
        <v>-1925.243</v>
      </c>
      <c r="E49" s="63">
        <f>+ExpRM!E45-ImpRM!E45</f>
        <v>529.0100163599986</v>
      </c>
      <c r="F49" s="63">
        <f>+ExpRM!F45-ImpRM!F45</f>
        <v>-325.7893147399999</v>
      </c>
      <c r="G49" s="63">
        <f>+ExpRM!G45-ImpRM!G45</f>
        <v>-121.38499999999999</v>
      </c>
      <c r="H49" s="63">
        <f>+ExpRM!H45-ImpRM!H45</f>
        <v>-6303.01288</v>
      </c>
      <c r="I49" s="63">
        <f>+ExpRM!I45-ImpRM!I45</f>
        <v>-43.229833000000006</v>
      </c>
      <c r="J49" s="63">
        <f>+ExpRM!J45-ImpRM!J45</f>
        <v>-167.74977720000004</v>
      </c>
      <c r="K49" s="63">
        <f>+ExpRM!K45-ImpRM!K45</f>
        <v>-27.762391999999995</v>
      </c>
      <c r="L49" s="63">
        <f>SUM(B49:K49)</f>
        <v>-8420.753327470002</v>
      </c>
    </row>
    <row r="50" spans="1:12" ht="7.5" customHeight="1">
      <c r="A50" s="81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1:12" ht="12.75">
      <c r="A51" s="37" t="s">
        <v>26</v>
      </c>
      <c r="B51" s="63">
        <f>+ExpRM!B47-ImpRM!B47</f>
        <v>2107.7890994900035</v>
      </c>
      <c r="C51" s="63">
        <f>+ExpRM!C47-ImpRM!C47</f>
        <v>0.6269989999996071</v>
      </c>
      <c r="D51" s="63">
        <f>+ExpRM!D47-ImpRM!D47</f>
        <v>1418.5340000000006</v>
      </c>
      <c r="E51" s="63">
        <f>+ExpRM!E47-ImpRM!E47</f>
        <v>905.1032108600048</v>
      </c>
      <c r="F51" s="63">
        <f>+ExpRM!F47-ImpRM!F47</f>
        <v>53.39413616999798</v>
      </c>
      <c r="G51" s="63">
        <f>+ExpRM!G47-ImpRM!G47</f>
        <v>144.59549800000062</v>
      </c>
      <c r="H51" s="63">
        <f>+ExpRM!H47-ImpRM!H47</f>
        <v>-1221.6843559999986</v>
      </c>
      <c r="I51" s="63">
        <f>+ExpRM!I47-ImpRM!I47</f>
        <v>87.95018999999948</v>
      </c>
      <c r="J51" s="63">
        <f>+ExpRM!J47-ImpRM!J47</f>
        <v>736.2398172000043</v>
      </c>
      <c r="K51" s="63">
        <f>+ExpRM!K47-ImpRM!K47</f>
        <v>193.05086300000022</v>
      </c>
      <c r="L51" s="63">
        <f>SUM(B51:K51)</f>
        <v>4425.599457720013</v>
      </c>
    </row>
    <row r="52" spans="1:12" ht="9" customHeight="1">
      <c r="A52" s="81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 ht="12.75">
      <c r="A53" s="82" t="s">
        <v>27</v>
      </c>
      <c r="B53" s="63">
        <f>+ExpRM!B49-ImpRM!B49</f>
        <v>1976.9275511400028</v>
      </c>
      <c r="C53" s="63">
        <f>+ExpRM!C49-ImpRM!C49</f>
        <v>323.7338321699997</v>
      </c>
      <c r="D53" s="63">
        <f>+ExpRM!D49-ImpRM!D49</f>
        <v>882.3469999999943</v>
      </c>
      <c r="E53" s="63">
        <f>+ExpRM!E49-ImpRM!E49</f>
        <v>4427.38344374</v>
      </c>
      <c r="F53" s="63">
        <f>+ExpRM!F49-ImpRM!F49</f>
        <v>324.3744706599973</v>
      </c>
      <c r="G53" s="63">
        <f>+ExpRM!G49-ImpRM!G49</f>
        <v>-181.63252799999918</v>
      </c>
      <c r="H53" s="63">
        <f>+ExpRM!H49-ImpRM!H49</f>
        <v>371.733103999999</v>
      </c>
      <c r="I53" s="63">
        <f>+ExpRM!I49-ImpRM!I49</f>
        <v>-857.8761350000007</v>
      </c>
      <c r="J53" s="63">
        <f>+ExpRM!J49-ImpRM!J49</f>
        <v>1342.4063540000043</v>
      </c>
      <c r="K53" s="63">
        <f>+ExpRM!K49-ImpRM!K49</f>
        <v>-467.303531</v>
      </c>
      <c r="L53" s="63">
        <f>SUM(B53:K53)</f>
        <v>8142.0935617099985</v>
      </c>
    </row>
    <row r="54" spans="1:12" ht="9" customHeight="1" thickBot="1">
      <c r="A54" s="6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1:12" ht="2.25" customHeight="1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 s="12" customFormat="1" ht="12">
      <c r="A56" s="61" t="s">
        <v>48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pans="1:12" s="12" customFormat="1" ht="12">
      <c r="A57" s="61" t="str">
        <f>+Imp!A60</f>
        <v> Nota: importaciones a valores CIF excepto Brasil, México y Paraguay a valores FOB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2:12" s="12" customFormat="1" ht="1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fcorrea</cp:lastModifiedBy>
  <cp:lastPrinted>2011-03-11T13:31:31Z</cp:lastPrinted>
  <dcterms:created xsi:type="dcterms:W3CDTF">2004-06-14T13:52:53Z</dcterms:created>
  <dcterms:modified xsi:type="dcterms:W3CDTF">2011-06-20T19:01:41Z</dcterms:modified>
  <cp:category/>
  <cp:version/>
  <cp:contentType/>
  <cp:contentStatus/>
</cp:coreProperties>
</file>