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1970" windowHeight="3270" tabRatio="823" activeTab="4"/>
  </bookViews>
  <sheets>
    <sheet name="Exp" sheetId="1" r:id="rId1"/>
    <sheet name="Imp" sheetId="2" r:id="rId2"/>
    <sheet name="Contrib" sheetId="3" r:id="rId3"/>
    <sheet name="ExpRM" sheetId="4" r:id="rId4"/>
    <sheet name="ImpRM" sheetId="5" r:id="rId5"/>
    <sheet name="SC RM" sheetId="6" r:id="rId6"/>
  </sheets>
  <definedNames>
    <definedName name="_xlnm.Print_Area" localSheetId="2">'Contrib'!$A$1:$M$40</definedName>
    <definedName name="_xlnm.Print_Area" localSheetId="0">'Exp'!$A$1:$L$59</definedName>
    <definedName name="_xlnm.Print_Area" localSheetId="3">'ExpRM'!$A$1:$L$73</definedName>
    <definedName name="_xlnm.Print_Area" localSheetId="4">'ImpRM'!$A$1:$M$74</definedName>
    <definedName name="_xlnm.Print_Area" localSheetId="5">'SC RM'!$A$1:$L$57</definedName>
  </definedNames>
  <calcPr fullCalcOnLoad="1"/>
</workbook>
</file>

<file path=xl/sharedStrings.xml><?xml version="1.0" encoding="utf-8"?>
<sst xmlns="http://schemas.openxmlformats.org/spreadsheetml/2006/main" count="337" uniqueCount="65">
  <si>
    <t>CUADRO 2</t>
  </si>
  <si>
    <t>PAÍS</t>
  </si>
  <si>
    <t>CUADRO 1</t>
  </si>
  <si>
    <t>Argentina</t>
  </si>
  <si>
    <t>Bolivia</t>
  </si>
  <si>
    <t>Brasil</t>
  </si>
  <si>
    <t>Chile</t>
  </si>
  <si>
    <t>Colombia</t>
  </si>
  <si>
    <t>ALADI</t>
  </si>
  <si>
    <t>Cuba</t>
  </si>
  <si>
    <t>México</t>
  </si>
  <si>
    <t>Paraguay</t>
  </si>
  <si>
    <t>Perú</t>
  </si>
  <si>
    <t>Uruguay</t>
  </si>
  <si>
    <t>Venezuela</t>
  </si>
  <si>
    <t>CUADRO 3</t>
  </si>
  <si>
    <t>CUADRO 4</t>
  </si>
  <si>
    <t>Estados Unidos</t>
  </si>
  <si>
    <t>Japón</t>
  </si>
  <si>
    <t>China</t>
  </si>
  <si>
    <t>Ecuador</t>
  </si>
  <si>
    <t>EXPORTACIONES POR PAÍS COPARTÍCIPE DE LA ALADI</t>
  </si>
  <si>
    <t>Total</t>
  </si>
  <si>
    <t>IMPORTACIONES POR PAÍS COPARTÍCIPE DE LA ALADI</t>
  </si>
  <si>
    <t>EXPORTACIONES POR ÁREA GEOECONÓMICA</t>
  </si>
  <si>
    <t>IMPORTACIONES POR ÁREA GEOECONÓMICA</t>
  </si>
  <si>
    <t>Otras Áreas</t>
  </si>
  <si>
    <t>Total Global</t>
  </si>
  <si>
    <t>R. del Mundo</t>
  </si>
  <si>
    <t>País exportador (informante):</t>
  </si>
  <si>
    <t>Exportaciones</t>
  </si>
  <si>
    <t>Importaciones</t>
  </si>
  <si>
    <t>País importador (informante):</t>
  </si>
  <si>
    <t>País informante:</t>
  </si>
  <si>
    <t>CUADRO 5</t>
  </si>
  <si>
    <t>E.R.I.</t>
  </si>
  <si>
    <t>CUADRO 6</t>
  </si>
  <si>
    <t>SALDO COMERCIAL POR ÁREA GEOECONÓMICA</t>
  </si>
  <si>
    <t xml:space="preserve"> ALADI</t>
  </si>
  <si>
    <t>U. Europea (15)</t>
  </si>
  <si>
    <t>Ar.</t>
  </si>
  <si>
    <t>Bo.</t>
  </si>
  <si>
    <t>Br.</t>
  </si>
  <si>
    <t>Ch.</t>
  </si>
  <si>
    <t>Ec.</t>
  </si>
  <si>
    <t>Mé.</t>
  </si>
  <si>
    <t>En millones de dólares y porcentajes</t>
  </si>
  <si>
    <t>Pe.</t>
  </si>
  <si>
    <t>Ur.</t>
  </si>
  <si>
    <t>En millones de dólares</t>
  </si>
  <si>
    <t>Co.</t>
  </si>
  <si>
    <t>Pa.</t>
  </si>
  <si>
    <t xml:space="preserve"> Fuente: elaboración propia en base a información oficial de los países miembros</t>
  </si>
  <si>
    <t>sd</t>
  </si>
  <si>
    <t xml:space="preserve"> Fuente: elaborado en base a información oficial de los países miembros</t>
  </si>
  <si>
    <t>U. Europea</t>
  </si>
  <si>
    <t>Canadá</t>
  </si>
  <si>
    <t xml:space="preserve"> Nota: importaciones a valores CIF excepto Brasil, México y Paraguay a valores FOB</t>
  </si>
  <si>
    <t>Cu.</t>
  </si>
  <si>
    <t>Ve.</t>
  </si>
  <si>
    <t>CA y Caribe</t>
  </si>
  <si>
    <t>--</t>
  </si>
  <si>
    <t>CONTRIBUCIÓN A LA VARIACIÓN DEL COMERCIO INTRARREGIONAL</t>
  </si>
  <si>
    <t>Enero-junio 2009-2010</t>
  </si>
  <si>
    <t>ARGENTINA, BOLIVIA, BRASIL, CHILE, COLOMBIA, ECUADOR, MÉXICO, PARAGUAY, PERÚURUGUAY Y VENEZUELA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</si>
</sst>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_ &quot;$U&quot;\ * #,##0_ ;_ &quot;$U&quot;\ * \-#,##0_ ;_ &quot;$U&quot;\ * &quot;-&quot;_ ;_ @_ "/>
    <numFmt numFmtId="173" formatCode="_ * #,##0_ ;_ * \-#,##0_ ;_ * &quot;-&quot;_ ;_ @_ "/>
    <numFmt numFmtId="174" formatCode="_ &quot;$U&quot;\ * #,##0.00_ ;_ &quot;$U&quot;\ * \-#,##0.00_ ;_ &quot;$U&quot;\ * &quot;-&quot;??_ ;_ @_ "/>
    <numFmt numFmtId="175" formatCode="_ * #,##0.00_ ;_ * \-#,##0.00_ ;_ * &quot;-&quot;??_ ;_ @_ "/>
    <numFmt numFmtId="176" formatCode="0.0"/>
    <numFmt numFmtId="177" formatCode="#\ ###\ ##0_);\-#\ ###\ ##0_)"/>
    <numFmt numFmtId="178" formatCode="#,##0.0__"/>
    <numFmt numFmtId="179" formatCode="0.000"/>
    <numFmt numFmtId="180" formatCode="0.0____"/>
    <numFmt numFmtId="181" formatCode="#,##0__"/>
    <numFmt numFmtId="182" formatCode="0.0__"/>
    <numFmt numFmtId="183" formatCode="0.0%"/>
    <numFmt numFmtId="184" formatCode="#,##0.000__"/>
    <numFmt numFmtId="185" formatCode="__@"/>
    <numFmt numFmtId="186" formatCode="__General"/>
    <numFmt numFmtId="187" formatCode="#,##0.0"/>
    <numFmt numFmtId="188" formatCode="_ * #,##0_ ;_ * \-#,##0_ ;_ * &quot;-&quot;??_ ;_ @_ "/>
    <numFmt numFmtId="189" formatCode="#,##0.00__"/>
    <numFmt numFmtId="190" formatCode="0.0000"/>
    <numFmt numFmtId="191" formatCode="@__"/>
    <numFmt numFmtId="192" formatCode="@____"/>
    <numFmt numFmtId="193" formatCode="#.\ ###\ ##0_);\-#.\ ###\ ##0_)"/>
    <numFmt numFmtId="194" formatCode="#,##0.000"/>
    <numFmt numFmtId="195" formatCode="0.0______"/>
    <numFmt numFmtId="196" formatCode="0.0________"/>
    <numFmt numFmtId="197" formatCode="#,##0____"/>
    <numFmt numFmtId="198" formatCode="General_)"/>
    <numFmt numFmtId="199" formatCode="0.000000"/>
    <numFmt numFmtId="200" formatCode="0.00000"/>
  </numFmts>
  <fonts count="44">
    <font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33" applyFont="1" applyBorder="1" applyAlignment="1">
      <alignment/>
    </xf>
    <xf numFmtId="0" fontId="0" fillId="0" borderId="0" xfId="33" applyFont="1" applyAlignment="1" applyProtection="1">
      <alignment horizontal="left"/>
      <protection/>
    </xf>
    <xf numFmtId="0" fontId="0" fillId="0" borderId="0" xfId="33" applyFont="1" applyAlignment="1" applyProtection="1">
      <alignment horizontal="left"/>
      <protection/>
    </xf>
    <xf numFmtId="0" fontId="1" fillId="0" borderId="0" xfId="33" applyFont="1" applyAlignment="1">
      <alignment/>
    </xf>
    <xf numFmtId="0" fontId="3" fillId="0" borderId="0" xfId="33" applyFont="1" applyAlignment="1" applyProtection="1">
      <alignment horizontal="left"/>
      <protection/>
    </xf>
    <xf numFmtId="0" fontId="4" fillId="0" borderId="0" xfId="33" applyFont="1" applyAlignment="1">
      <alignment horizontal="centerContinuous"/>
    </xf>
    <xf numFmtId="0" fontId="1" fillId="0" borderId="10" xfId="33" applyFont="1" applyBorder="1" applyAlignment="1">
      <alignment/>
    </xf>
    <xf numFmtId="177" fontId="0" fillId="0" borderId="0" xfId="33" applyNumberFormat="1" applyFont="1" applyAlignment="1">
      <alignment/>
    </xf>
    <xf numFmtId="0" fontId="0" fillId="0" borderId="0" xfId="33" applyFont="1" applyAlignment="1">
      <alignment/>
    </xf>
    <xf numFmtId="0" fontId="0" fillId="0" borderId="11" xfId="33" applyFont="1" applyBorder="1" applyAlignment="1">
      <alignment/>
    </xf>
    <xf numFmtId="0" fontId="0" fillId="0" borderId="0" xfId="33" applyFont="1" applyAlignment="1">
      <alignment horizontal="centerContinuous"/>
    </xf>
    <xf numFmtId="0" fontId="2" fillId="33" borderId="0" xfId="33" applyFont="1" applyFill="1" applyAlignment="1">
      <alignment horizontal="center" vertical="center"/>
    </xf>
    <xf numFmtId="0" fontId="2" fillId="33" borderId="11" xfId="33" applyFont="1" applyFill="1" applyBorder="1" applyAlignment="1" applyProtection="1">
      <alignment horizontal="centerContinuous" vertical="center"/>
      <protection/>
    </xf>
    <xf numFmtId="0" fontId="6" fillId="0" borderId="0" xfId="33" applyFont="1" applyAlignment="1">
      <alignment/>
    </xf>
    <xf numFmtId="176" fontId="0" fillId="0" borderId="11" xfId="33" applyNumberFormat="1" applyFont="1" applyBorder="1" applyAlignment="1">
      <alignment/>
    </xf>
    <xf numFmtId="0" fontId="2" fillId="33" borderId="11" xfId="33" applyFont="1" applyFill="1" applyBorder="1" applyAlignment="1" applyProtection="1">
      <alignment horizontal="center" vertical="center"/>
      <protection/>
    </xf>
    <xf numFmtId="0" fontId="0" fillId="0" borderId="0" xfId="33" applyFont="1" applyAlignment="1">
      <alignment/>
    </xf>
    <xf numFmtId="0" fontId="7" fillId="0" borderId="0" xfId="33" applyFont="1" applyAlignment="1" applyProtection="1">
      <alignment horizontal="left"/>
      <protection/>
    </xf>
    <xf numFmtId="0" fontId="0" fillId="0" borderId="0" xfId="33" applyFont="1" applyAlignment="1">
      <alignment/>
    </xf>
    <xf numFmtId="0" fontId="6" fillId="0" borderId="0" xfId="33" applyFont="1" applyAlignment="1">
      <alignment/>
    </xf>
    <xf numFmtId="178" fontId="0" fillId="0" borderId="0" xfId="33" applyNumberFormat="1" applyFont="1" applyAlignment="1">
      <alignment/>
    </xf>
    <xf numFmtId="178" fontId="7" fillId="0" borderId="0" xfId="33" applyNumberFormat="1" applyFont="1" applyAlignment="1">
      <alignment/>
    </xf>
    <xf numFmtId="0" fontId="7" fillId="0" borderId="0" xfId="33" applyFont="1" applyAlignment="1" applyProtection="1">
      <alignment horizontal="left"/>
      <protection/>
    </xf>
    <xf numFmtId="3" fontId="0" fillId="0" borderId="0" xfId="33" applyNumberFormat="1" applyFont="1" applyAlignment="1">
      <alignment/>
    </xf>
    <xf numFmtId="180" fontId="0" fillId="0" borderId="0" xfId="33" applyNumberFormat="1" applyFont="1" applyAlignment="1">
      <alignment/>
    </xf>
    <xf numFmtId="0" fontId="8" fillId="0" borderId="0" xfId="33" applyFont="1" applyAlignment="1">
      <alignment/>
    </xf>
    <xf numFmtId="176" fontId="0" fillId="0" borderId="0" xfId="33" applyNumberFormat="1" applyFont="1" applyBorder="1" applyAlignment="1">
      <alignment/>
    </xf>
    <xf numFmtId="176" fontId="8" fillId="0" borderId="0" xfId="33" applyNumberFormat="1" applyFont="1" applyBorder="1" applyAlignment="1">
      <alignment/>
    </xf>
    <xf numFmtId="0" fontId="2" fillId="33" borderId="11" xfId="33" applyFont="1" applyFill="1" applyBorder="1" applyAlignment="1">
      <alignment horizontal="center" vertical="center"/>
    </xf>
    <xf numFmtId="0" fontId="4" fillId="0" borderId="0" xfId="33" applyFont="1" applyAlignment="1">
      <alignment horizontal="centerContinuous" vertical="center"/>
    </xf>
    <xf numFmtId="0" fontId="0" fillId="0" borderId="0" xfId="33" applyFont="1" applyAlignment="1">
      <alignment horizontal="centerContinuous" vertical="center"/>
    </xf>
    <xf numFmtId="0" fontId="0" fillId="0" borderId="0" xfId="33" applyFont="1" applyAlignment="1">
      <alignment vertical="center"/>
    </xf>
    <xf numFmtId="3" fontId="4" fillId="0" borderId="0" xfId="33" applyNumberFormat="1" applyFont="1" applyAlignment="1">
      <alignment horizontal="centerContinuous"/>
    </xf>
    <xf numFmtId="3" fontId="0" fillId="0" borderId="0" xfId="33" applyNumberFormat="1" applyFont="1" applyAlignment="1">
      <alignment horizontal="centerContinuous"/>
    </xf>
    <xf numFmtId="181" fontId="0" fillId="0" borderId="0" xfId="33" applyNumberFormat="1" applyFont="1" applyAlignment="1">
      <alignment/>
    </xf>
    <xf numFmtId="181" fontId="0" fillId="0" borderId="0" xfId="33" applyNumberFormat="1" applyFont="1" applyAlignment="1" applyProtection="1">
      <alignment/>
      <protection/>
    </xf>
    <xf numFmtId="181" fontId="7" fillId="0" borderId="0" xfId="33" applyNumberFormat="1" applyFont="1" applyAlignment="1" applyProtection="1">
      <alignment/>
      <protection/>
    </xf>
    <xf numFmtId="191" fontId="0" fillId="0" borderId="0" xfId="33" applyNumberFormat="1" applyFont="1" applyAlignment="1" applyProtection="1" quotePrefix="1">
      <alignment horizontal="right"/>
      <protection/>
    </xf>
    <xf numFmtId="181" fontId="0" fillId="0" borderId="0" xfId="33" applyNumberFormat="1" applyFont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197" fontId="1" fillId="0" borderId="0" xfId="0" applyNumberFormat="1" applyFont="1" applyAlignment="1" applyProtection="1">
      <alignment horizontal="right" vertical="center"/>
      <protection/>
    </xf>
    <xf numFmtId="181" fontId="6" fillId="0" borderId="0" xfId="33" applyNumberFormat="1" applyFont="1" applyAlignment="1">
      <alignment/>
    </xf>
    <xf numFmtId="192" fontId="3" fillId="0" borderId="0" xfId="33" applyNumberFormat="1" applyFont="1" applyAlignment="1">
      <alignment horizontal="right"/>
    </xf>
    <xf numFmtId="192" fontId="0" fillId="0" borderId="0" xfId="33" applyNumberFormat="1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10.00390625" style="0" customWidth="1"/>
    <col min="2" max="11" width="8.57421875" style="0" customWidth="1"/>
    <col min="12" max="12" width="8.8515625" style="0" customWidth="1"/>
  </cols>
  <sheetData>
    <row r="1" ht="12.75">
      <c r="A1" s="5" t="s">
        <v>2</v>
      </c>
    </row>
    <row r="2" ht="12.75">
      <c r="A2" s="5" t="str">
        <f>CONCATENATE(IF(B24&gt;0,"ARGENTINA, ",""),IF(C24&gt;0,"BOLIVIA, ",""),IF(D24&gt;0,"BRASIL, ",""),IF(E24&gt;0,"CHILE, ",""),IF(F24&gt;0,"COLOMBIA, ",""),IF(G24&gt;0,"ECUADOR, ",""),IF(H24&gt;0,"MÉXICO, ",""),IF(I24&gt;0,"PARAGUAY, ",""),IF(J24&gt;0,"PERÚ Y ",""),IF(K24&gt;0,"URUGUAY",""))</f>
        <v>ARGENTINA, BOLIVIA, BRASIL, CHILE, COLOMBIA, ECUADOR, MÉXICO, PARAGUAY, PERÚ Y URUGUAY</v>
      </c>
    </row>
    <row r="3" ht="12.75">
      <c r="A3" s="5" t="s">
        <v>21</v>
      </c>
    </row>
    <row r="4" ht="12.75">
      <c r="A4" s="2" t="s">
        <v>63</v>
      </c>
    </row>
    <row r="5" ht="12.75">
      <c r="A5" s="2" t="s">
        <v>46</v>
      </c>
    </row>
    <row r="6" spans="1:12" ht="7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 customHeight="1" thickBot="1">
      <c r="A7" s="12"/>
      <c r="B7" s="13" t="s">
        <v>29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 customHeight="1" thickBot="1">
      <c r="A8" s="12" t="s">
        <v>1</v>
      </c>
      <c r="B8" s="13" t="s">
        <v>40</v>
      </c>
      <c r="C8" s="13" t="s">
        <v>41</v>
      </c>
      <c r="D8" s="13" t="s">
        <v>42</v>
      </c>
      <c r="E8" s="16" t="s">
        <v>43</v>
      </c>
      <c r="F8" s="13" t="s">
        <v>50</v>
      </c>
      <c r="G8" s="13" t="s">
        <v>44</v>
      </c>
      <c r="H8" s="13" t="s">
        <v>45</v>
      </c>
      <c r="I8" s="13" t="s">
        <v>51</v>
      </c>
      <c r="J8" s="13" t="s">
        <v>47</v>
      </c>
      <c r="K8" s="13" t="s">
        <v>48</v>
      </c>
      <c r="L8" s="13" t="s">
        <v>22</v>
      </c>
    </row>
    <row r="9" ht="9" customHeight="1">
      <c r="A9" s="7"/>
    </row>
    <row r="10" spans="1:12" ht="15">
      <c r="A10" s="6"/>
      <c r="B10" s="6" t="str">
        <f>CONCATENATE(LEFT(A4,LEN(A4)-9),RIGHT(A4,4))</f>
        <v>Enero-junio 2010</v>
      </c>
      <c r="C10" s="6"/>
      <c r="D10" s="11"/>
      <c r="E10" s="11"/>
      <c r="F10" s="11"/>
      <c r="G10" s="11"/>
      <c r="H10" s="11"/>
      <c r="I10" s="11"/>
      <c r="J10" s="11"/>
      <c r="K10" s="11"/>
      <c r="L10" s="11"/>
    </row>
    <row r="11" ht="9" customHeight="1">
      <c r="A11" s="4"/>
    </row>
    <row r="12" spans="1:18" s="17" customFormat="1" ht="14.25">
      <c r="A12" s="3" t="s">
        <v>3</v>
      </c>
      <c r="B12" s="35"/>
      <c r="C12" s="35">
        <v>259.52155788</v>
      </c>
      <c r="D12" s="35">
        <v>7812.365</v>
      </c>
      <c r="E12" s="35">
        <v>500.54805837000123</v>
      </c>
      <c r="F12" s="35">
        <v>47.718375</v>
      </c>
      <c r="G12" s="35">
        <v>52.73747800000001</v>
      </c>
      <c r="H12" s="35">
        <v>726.841758</v>
      </c>
      <c r="I12" s="35">
        <v>273.321</v>
      </c>
      <c r="J12" s="35">
        <v>54.109043</v>
      </c>
      <c r="K12" s="35">
        <v>253.501073</v>
      </c>
      <c r="L12" s="36">
        <f>SUM(B12:K12)</f>
        <v>9980.66334325</v>
      </c>
      <c r="M12" s="36"/>
      <c r="N12" s="44"/>
      <c r="O12" s="44"/>
      <c r="P12" s="44"/>
      <c r="Q12" s="44"/>
      <c r="R12" s="36"/>
    </row>
    <row r="13" spans="1:18" s="17" customFormat="1" ht="14.25">
      <c r="A13" s="3" t="s">
        <v>4</v>
      </c>
      <c r="B13" s="35">
        <v>286.7523655</v>
      </c>
      <c r="C13" s="35"/>
      <c r="D13" s="35">
        <v>567.422</v>
      </c>
      <c r="E13" s="35">
        <v>155.20271652999963</v>
      </c>
      <c r="F13" s="35">
        <v>45.527595479999995</v>
      </c>
      <c r="G13" s="35">
        <v>6.223561</v>
      </c>
      <c r="H13" s="35">
        <v>44.860548</v>
      </c>
      <c r="I13" s="35">
        <v>16.91</v>
      </c>
      <c r="J13" s="35">
        <v>181.82294</v>
      </c>
      <c r="K13" s="35">
        <v>8.299919</v>
      </c>
      <c r="L13" s="36">
        <f aca="true" t="shared" si="0" ref="L13:L23">SUM(B13:K13)</f>
        <v>1313.0216455099999</v>
      </c>
      <c r="M13" s="36"/>
      <c r="N13" s="44"/>
      <c r="O13" s="44"/>
      <c r="P13" s="44"/>
      <c r="Q13" s="44"/>
      <c r="R13" s="36"/>
    </row>
    <row r="14" spans="1:18" s="17" customFormat="1" ht="14.25">
      <c r="A14" s="3" t="s">
        <v>5</v>
      </c>
      <c r="B14" s="35">
        <v>6762.26415464</v>
      </c>
      <c r="C14" s="35">
        <v>1105.9023892999999</v>
      </c>
      <c r="D14" s="35"/>
      <c r="E14" s="35">
        <v>1919.5566528299971</v>
      </c>
      <c r="F14" s="35">
        <v>450.97945945</v>
      </c>
      <c r="G14" s="35">
        <v>25.481261999999997</v>
      </c>
      <c r="H14" s="35">
        <v>1707.25296</v>
      </c>
      <c r="I14" s="35">
        <v>297.551</v>
      </c>
      <c r="J14" s="35">
        <v>363.502707</v>
      </c>
      <c r="K14" s="35">
        <v>633.345924</v>
      </c>
      <c r="L14" s="36">
        <f t="shared" si="0"/>
        <v>13265.836509219995</v>
      </c>
      <c r="M14" s="36"/>
      <c r="N14" s="44"/>
      <c r="O14" s="44"/>
      <c r="P14" s="44"/>
      <c r="Q14" s="44"/>
      <c r="R14" s="36"/>
    </row>
    <row r="15" spans="1:18" s="17" customFormat="1" ht="14.25">
      <c r="A15" s="3" t="s">
        <v>6</v>
      </c>
      <c r="B15" s="35">
        <v>2336.4033346899996</v>
      </c>
      <c r="C15" s="35">
        <v>50.37988934</v>
      </c>
      <c r="D15" s="35">
        <v>1807.448</v>
      </c>
      <c r="E15" s="35"/>
      <c r="F15" s="35">
        <v>374.65321833</v>
      </c>
      <c r="G15" s="35">
        <v>250.60671000000002</v>
      </c>
      <c r="H15" s="35">
        <v>913.4946659999999</v>
      </c>
      <c r="I15" s="35">
        <v>257.144</v>
      </c>
      <c r="J15" s="35">
        <v>602.821935</v>
      </c>
      <c r="K15" s="35">
        <v>54.471882</v>
      </c>
      <c r="L15" s="36">
        <f t="shared" si="0"/>
        <v>6647.423635359999</v>
      </c>
      <c r="M15" s="36"/>
      <c r="N15" s="44"/>
      <c r="O15" s="44"/>
      <c r="P15" s="44"/>
      <c r="Q15" s="44"/>
      <c r="R15" s="36"/>
    </row>
    <row r="16" spans="1:18" s="17" customFormat="1" ht="14.25">
      <c r="A16" s="17" t="s">
        <v>7</v>
      </c>
      <c r="B16" s="35">
        <v>641.0380784</v>
      </c>
      <c r="C16" s="35">
        <v>117.42089557</v>
      </c>
      <c r="D16" s="35">
        <v>991.022</v>
      </c>
      <c r="E16" s="35">
        <v>318.11540286000053</v>
      </c>
      <c r="F16" s="35"/>
      <c r="G16" s="35">
        <v>359.04199100000005</v>
      </c>
      <c r="H16" s="35">
        <v>1701.871489</v>
      </c>
      <c r="I16" s="35">
        <v>2.009</v>
      </c>
      <c r="J16" s="35">
        <v>350.71534399999996</v>
      </c>
      <c r="K16" s="35">
        <v>6.916416</v>
      </c>
      <c r="L16" s="36">
        <f t="shared" si="0"/>
        <v>4488.15061683</v>
      </c>
      <c r="M16" s="36"/>
      <c r="N16" s="44"/>
      <c r="O16" s="44"/>
      <c r="P16" s="44"/>
      <c r="Q16" s="44"/>
      <c r="R16" s="36"/>
    </row>
    <row r="17" spans="1:18" s="17" customFormat="1" ht="14.25">
      <c r="A17" s="3" t="s">
        <v>9</v>
      </c>
      <c r="B17" s="35">
        <v>49.045840899999995</v>
      </c>
      <c r="C17" s="35">
        <v>2.58048677</v>
      </c>
      <c r="D17" s="35">
        <v>147.284</v>
      </c>
      <c r="E17" s="35">
        <v>19.947050619999985</v>
      </c>
      <c r="F17" s="35">
        <v>13.27652807</v>
      </c>
      <c r="G17" s="35">
        <v>6.3039700000000005</v>
      </c>
      <c r="H17" s="35">
        <v>137.63656</v>
      </c>
      <c r="I17" s="35">
        <v>0.211</v>
      </c>
      <c r="J17" s="35">
        <v>3.909733</v>
      </c>
      <c r="K17" s="35">
        <v>30.086789</v>
      </c>
      <c r="L17" s="36">
        <f t="shared" si="0"/>
        <v>410.28195836000003</v>
      </c>
      <c r="M17" s="36"/>
      <c r="N17" s="44"/>
      <c r="O17" s="44"/>
      <c r="P17" s="44"/>
      <c r="Q17" s="44"/>
      <c r="R17" s="36"/>
    </row>
    <row r="18" spans="1:18" s="17" customFormat="1" ht="14.25">
      <c r="A18" s="3" t="s">
        <v>20</v>
      </c>
      <c r="B18" s="35">
        <v>272.89032440000005</v>
      </c>
      <c r="C18" s="35">
        <v>7.493030009999998</v>
      </c>
      <c r="D18" s="35">
        <v>492.614</v>
      </c>
      <c r="E18" s="35">
        <v>231.33984591</v>
      </c>
      <c r="F18" s="35">
        <v>823.2954897200001</v>
      </c>
      <c r="G18" s="35"/>
      <c r="H18" s="35">
        <v>331.284522</v>
      </c>
      <c r="I18" s="35">
        <v>17.812</v>
      </c>
      <c r="J18" s="35">
        <v>403.293407</v>
      </c>
      <c r="K18" s="35">
        <v>7.458011000000001</v>
      </c>
      <c r="L18" s="36">
        <f t="shared" si="0"/>
        <v>2587.4806300400005</v>
      </c>
      <c r="M18" s="36"/>
      <c r="N18" s="36"/>
      <c r="O18" s="44"/>
      <c r="P18" s="44"/>
      <c r="Q18" s="44"/>
      <c r="R18" s="36"/>
    </row>
    <row r="19" spans="1:18" s="17" customFormat="1" ht="14.25">
      <c r="A19" s="3" t="s">
        <v>10</v>
      </c>
      <c r="B19" s="35">
        <v>611.06464867</v>
      </c>
      <c r="C19" s="35">
        <v>12.8482489</v>
      </c>
      <c r="D19" s="35">
        <v>1738.451</v>
      </c>
      <c r="E19" s="35">
        <v>886.707834610002</v>
      </c>
      <c r="F19" s="35">
        <v>312.24060012</v>
      </c>
      <c r="G19" s="35">
        <v>44.574445999999995</v>
      </c>
      <c r="H19" s="35"/>
      <c r="I19" s="35">
        <v>3.864</v>
      </c>
      <c r="J19" s="35">
        <v>140.555658</v>
      </c>
      <c r="K19" s="35">
        <v>63.878704</v>
      </c>
      <c r="L19" s="36">
        <f t="shared" si="0"/>
        <v>3814.1851403000023</v>
      </c>
      <c r="M19" s="36"/>
      <c r="N19" s="44"/>
      <c r="O19" s="36"/>
      <c r="P19" s="44"/>
      <c r="Q19" s="44"/>
      <c r="R19" s="36"/>
    </row>
    <row r="20" spans="1:18" s="17" customFormat="1" ht="14.25">
      <c r="A20" s="3" t="s">
        <v>11</v>
      </c>
      <c r="B20" s="35">
        <v>516.09060043</v>
      </c>
      <c r="C20" s="35">
        <v>10.97740526</v>
      </c>
      <c r="D20" s="35">
        <v>1196.513</v>
      </c>
      <c r="E20" s="35">
        <v>52.39054857000001</v>
      </c>
      <c r="F20" s="35">
        <v>4.76820586</v>
      </c>
      <c r="G20" s="35">
        <v>1.13123</v>
      </c>
      <c r="H20" s="35">
        <v>39.610881</v>
      </c>
      <c r="I20" s="35"/>
      <c r="J20" s="35">
        <v>1.960866</v>
      </c>
      <c r="K20" s="35">
        <v>77.063127</v>
      </c>
      <c r="L20" s="36">
        <f t="shared" si="0"/>
        <v>1900.5058641199998</v>
      </c>
      <c r="M20" s="36"/>
      <c r="N20" s="44"/>
      <c r="O20" s="44"/>
      <c r="P20" s="36"/>
      <c r="Q20" s="44"/>
      <c r="R20" s="36"/>
    </row>
    <row r="21" spans="1:18" s="17" customFormat="1" ht="14.25">
      <c r="A21" s="3" t="s">
        <v>12</v>
      </c>
      <c r="B21" s="35">
        <v>428.47365959999996</v>
      </c>
      <c r="C21" s="35">
        <v>177.04570334000005</v>
      </c>
      <c r="D21" s="35">
        <v>884.063</v>
      </c>
      <c r="E21" s="35">
        <v>615.397227650002</v>
      </c>
      <c r="F21" s="35">
        <v>533.39661112</v>
      </c>
      <c r="G21" s="35">
        <v>605.486024</v>
      </c>
      <c r="H21" s="35">
        <v>443.274495</v>
      </c>
      <c r="I21" s="35">
        <v>50.92</v>
      </c>
      <c r="J21" s="35"/>
      <c r="K21" s="35">
        <v>25.111871</v>
      </c>
      <c r="L21" s="36">
        <f t="shared" si="0"/>
        <v>3763.1685917100026</v>
      </c>
      <c r="M21" s="36"/>
      <c r="N21" s="44"/>
      <c r="O21" s="44"/>
      <c r="P21" s="36"/>
      <c r="Q21" s="36"/>
      <c r="R21" s="36"/>
    </row>
    <row r="22" spans="1:18" s="17" customFormat="1" ht="14.25">
      <c r="A22" s="3" t="s">
        <v>13</v>
      </c>
      <c r="B22" s="35">
        <v>690.44739432</v>
      </c>
      <c r="C22" s="35">
        <v>2.25246515</v>
      </c>
      <c r="D22" s="35">
        <v>688.043</v>
      </c>
      <c r="E22" s="35">
        <v>56.269028939999956</v>
      </c>
      <c r="F22" s="35">
        <v>5.39757966</v>
      </c>
      <c r="G22" s="35">
        <v>28.10414</v>
      </c>
      <c r="H22" s="35">
        <v>88.629947</v>
      </c>
      <c r="I22" s="35">
        <v>656.669</v>
      </c>
      <c r="J22" s="35">
        <v>10.039172</v>
      </c>
      <c r="K22" s="35"/>
      <c r="L22" s="36">
        <f t="shared" si="0"/>
        <v>2225.8517270699995</v>
      </c>
      <c r="M22" s="36"/>
      <c r="N22" s="44"/>
      <c r="O22" s="44"/>
      <c r="P22" s="36"/>
      <c r="Q22" s="44"/>
      <c r="R22" s="36"/>
    </row>
    <row r="23" spans="1:18" s="17" customFormat="1" ht="14.25">
      <c r="A23" s="3" t="s">
        <v>14</v>
      </c>
      <c r="B23" s="35">
        <v>606.06624595</v>
      </c>
      <c r="C23" s="35">
        <v>155.34876728</v>
      </c>
      <c r="D23" s="35">
        <v>1777.855</v>
      </c>
      <c r="E23" s="35">
        <v>216.46662622</v>
      </c>
      <c r="F23" s="35">
        <v>759.75982214</v>
      </c>
      <c r="G23" s="35">
        <v>496.518324</v>
      </c>
      <c r="H23" s="35">
        <v>745.980592</v>
      </c>
      <c r="I23" s="35">
        <v>53.066</v>
      </c>
      <c r="J23" s="35">
        <v>182.018364</v>
      </c>
      <c r="K23" s="35">
        <v>94.69493700000001</v>
      </c>
      <c r="L23" s="36">
        <f t="shared" si="0"/>
        <v>5087.77467859</v>
      </c>
      <c r="M23" s="36"/>
      <c r="N23" s="44"/>
      <c r="O23" s="44"/>
      <c r="P23" s="36"/>
      <c r="Q23" s="44"/>
      <c r="R23" s="36"/>
    </row>
    <row r="24" spans="1:12" s="19" customFormat="1" ht="15" customHeight="1">
      <c r="A24" s="18" t="s">
        <v>38</v>
      </c>
      <c r="B24" s="37">
        <f aca="true" t="shared" si="1" ref="B24:K24">SUM(B12:B23)</f>
        <v>13200.5366475</v>
      </c>
      <c r="C24" s="37">
        <f t="shared" si="1"/>
        <v>1901.7708388000003</v>
      </c>
      <c r="D24" s="37">
        <f t="shared" si="1"/>
        <v>18103.079999999998</v>
      </c>
      <c r="E24" s="37">
        <f t="shared" si="1"/>
        <v>4971.940993110002</v>
      </c>
      <c r="F24" s="37">
        <f t="shared" si="1"/>
        <v>3371.0134849499996</v>
      </c>
      <c r="G24" s="37">
        <f t="shared" si="1"/>
        <v>1876.209136</v>
      </c>
      <c r="H24" s="37">
        <f t="shared" si="1"/>
        <v>6880.738418</v>
      </c>
      <c r="I24" s="37">
        <f t="shared" si="1"/>
        <v>1629.477</v>
      </c>
      <c r="J24" s="37">
        <f t="shared" si="1"/>
        <v>2294.7491689999997</v>
      </c>
      <c r="K24" s="37">
        <f t="shared" si="1"/>
        <v>1254.828653</v>
      </c>
      <c r="L24" s="37">
        <f>SUM(B24:K24)</f>
        <v>55484.344340359996</v>
      </c>
    </row>
    <row r="25" ht="9" customHeight="1"/>
    <row r="26" spans="1:12" ht="15">
      <c r="A26" s="6"/>
      <c r="B26" s="6" t="str">
        <f>LEFT(A4,LEN(A4)-5)</f>
        <v>Enero-junio 2009</v>
      </c>
      <c r="C26" s="6"/>
      <c r="D26" s="11"/>
      <c r="E26" s="11"/>
      <c r="F26" s="11"/>
      <c r="G26" s="11"/>
      <c r="H26" s="11"/>
      <c r="I26" s="11"/>
      <c r="J26" s="11"/>
      <c r="K26" s="11"/>
      <c r="L26" s="11"/>
    </row>
    <row r="27" spans="1:11" ht="9" customHeight="1">
      <c r="A27" s="4"/>
      <c r="D27" s="11"/>
      <c r="E27" s="11"/>
      <c r="F27" s="11"/>
      <c r="G27" s="11"/>
      <c r="H27" s="11"/>
      <c r="I27" s="11"/>
      <c r="J27" s="11"/>
      <c r="K27" s="11"/>
    </row>
    <row r="28" spans="1:18" ht="12.75">
      <c r="A28" s="3" t="s">
        <v>3</v>
      </c>
      <c r="B28" s="35"/>
      <c r="C28" s="35">
        <v>258.58335378000004</v>
      </c>
      <c r="D28" s="35">
        <v>4941.169</v>
      </c>
      <c r="E28" s="35">
        <v>397.5024684100009</v>
      </c>
      <c r="F28" s="35">
        <v>43.611395509999994</v>
      </c>
      <c r="G28" s="35">
        <v>39.030696000000006</v>
      </c>
      <c r="H28" s="35">
        <v>471.683221</v>
      </c>
      <c r="I28" s="35">
        <v>246.828</v>
      </c>
      <c r="J28" s="35">
        <v>36.596146999999995</v>
      </c>
      <c r="K28" s="35">
        <v>170.30961</v>
      </c>
      <c r="L28" s="36">
        <f>SUM(B28:K28)</f>
        <v>6605.3138917000015</v>
      </c>
      <c r="M28" s="35"/>
      <c r="N28" s="35"/>
      <c r="O28" s="35"/>
      <c r="P28" s="35"/>
      <c r="Q28" s="35"/>
      <c r="R28" s="35"/>
    </row>
    <row r="29" spans="1:18" ht="12.75">
      <c r="A29" s="3" t="s">
        <v>4</v>
      </c>
      <c r="B29" s="35">
        <v>278.80684606999995</v>
      </c>
      <c r="C29" s="35"/>
      <c r="D29" s="35">
        <v>404.181</v>
      </c>
      <c r="E29" s="35">
        <v>163.52666703999955</v>
      </c>
      <c r="F29" s="35">
        <v>41.20412169</v>
      </c>
      <c r="G29" s="35">
        <v>5.179433</v>
      </c>
      <c r="H29" s="35">
        <v>27.479554</v>
      </c>
      <c r="I29" s="35">
        <v>18.541</v>
      </c>
      <c r="J29" s="35">
        <v>141.408695</v>
      </c>
      <c r="K29" s="35">
        <v>4.61435</v>
      </c>
      <c r="L29" s="36">
        <f aca="true" t="shared" si="2" ref="L29:L40">SUM(B29:K29)</f>
        <v>1084.9416667999997</v>
      </c>
      <c r="M29" s="35"/>
      <c r="N29" s="35"/>
      <c r="O29" s="35"/>
      <c r="P29" s="35"/>
      <c r="Q29" s="35"/>
      <c r="R29" s="35"/>
    </row>
    <row r="30" spans="1:18" ht="12.75">
      <c r="A30" s="3" t="s">
        <v>5</v>
      </c>
      <c r="B30" s="35">
        <v>4878.2344193</v>
      </c>
      <c r="C30" s="35">
        <v>837.3202827599999</v>
      </c>
      <c r="D30" s="35"/>
      <c r="E30" s="35">
        <v>1068.3627001699988</v>
      </c>
      <c r="F30" s="35">
        <v>224.65259766999998</v>
      </c>
      <c r="G30" s="35">
        <v>16.470513</v>
      </c>
      <c r="H30" s="35">
        <v>947.868293</v>
      </c>
      <c r="I30" s="35">
        <v>269.594</v>
      </c>
      <c r="J30" s="35">
        <v>193.817264</v>
      </c>
      <c r="K30" s="35">
        <v>498.361142</v>
      </c>
      <c r="L30" s="36">
        <f t="shared" si="2"/>
        <v>8934.681211899997</v>
      </c>
      <c r="M30" s="35"/>
      <c r="N30" s="35"/>
      <c r="O30" s="35"/>
      <c r="P30" s="35"/>
      <c r="Q30" s="35"/>
      <c r="R30" s="35"/>
    </row>
    <row r="31" spans="1:18" ht="12.75">
      <c r="A31" s="3" t="s">
        <v>6</v>
      </c>
      <c r="B31" s="35">
        <v>2187.72859031</v>
      </c>
      <c r="C31" s="35">
        <v>32.55834223</v>
      </c>
      <c r="D31" s="35">
        <v>1103.322</v>
      </c>
      <c r="E31" s="35"/>
      <c r="F31" s="35">
        <v>320.05260298</v>
      </c>
      <c r="G31" s="35">
        <v>268.147088</v>
      </c>
      <c r="H31" s="35">
        <v>386.169778</v>
      </c>
      <c r="I31" s="35">
        <v>161.812</v>
      </c>
      <c r="J31" s="35">
        <v>352.07034999999996</v>
      </c>
      <c r="K31" s="35">
        <v>34.97397</v>
      </c>
      <c r="L31" s="36">
        <f t="shared" si="2"/>
        <v>4846.83472152</v>
      </c>
      <c r="M31" s="35"/>
      <c r="N31" s="35"/>
      <c r="O31" s="35"/>
      <c r="P31" s="35"/>
      <c r="Q31" s="35"/>
      <c r="R31" s="35"/>
    </row>
    <row r="32" spans="1:18" ht="12.75">
      <c r="A32" s="17" t="s">
        <v>7</v>
      </c>
      <c r="B32" s="35">
        <v>490.47775042000006</v>
      </c>
      <c r="C32" s="35">
        <v>133.86701112</v>
      </c>
      <c r="D32" s="35">
        <v>848.098</v>
      </c>
      <c r="E32" s="35">
        <v>269.77689243000066</v>
      </c>
      <c r="F32" s="35"/>
      <c r="G32" s="35">
        <v>319.54582600000003</v>
      </c>
      <c r="H32" s="35">
        <v>1157.0269850000002</v>
      </c>
      <c r="I32" s="35">
        <v>3.889</v>
      </c>
      <c r="J32" s="35">
        <v>312.352831</v>
      </c>
      <c r="K32" s="35">
        <v>6.765144</v>
      </c>
      <c r="L32" s="36">
        <f t="shared" si="2"/>
        <v>3541.799439970001</v>
      </c>
      <c r="M32" s="35"/>
      <c r="N32" s="35"/>
      <c r="O32" s="35"/>
      <c r="P32" s="35"/>
      <c r="Q32" s="35"/>
      <c r="R32" s="35"/>
    </row>
    <row r="33" spans="1:18" ht="12.75">
      <c r="A33" s="3" t="s">
        <v>9</v>
      </c>
      <c r="B33" s="35">
        <v>32.00347601</v>
      </c>
      <c r="C33" s="35">
        <v>0.3540863</v>
      </c>
      <c r="D33" s="35">
        <v>114.407</v>
      </c>
      <c r="E33" s="35">
        <v>16.200134789999996</v>
      </c>
      <c r="F33" s="35">
        <v>19.191750120000002</v>
      </c>
      <c r="G33" s="35">
        <v>5.31962</v>
      </c>
      <c r="H33" s="35">
        <v>117.911661</v>
      </c>
      <c r="I33" s="35">
        <v>0</v>
      </c>
      <c r="J33" s="35">
        <v>2.928484</v>
      </c>
      <c r="K33" s="35">
        <v>14.337196</v>
      </c>
      <c r="L33" s="36">
        <f t="shared" si="2"/>
        <v>322.65340822</v>
      </c>
      <c r="M33" s="35"/>
      <c r="N33" s="35"/>
      <c r="O33" s="35"/>
      <c r="P33" s="35"/>
      <c r="Q33" s="35"/>
      <c r="R33" s="35"/>
    </row>
    <row r="34" spans="1:18" ht="12.75">
      <c r="A34" s="3" t="s">
        <v>20</v>
      </c>
      <c r="B34" s="35">
        <v>226.36951524</v>
      </c>
      <c r="C34" s="35">
        <v>10.25477554</v>
      </c>
      <c r="D34" s="35">
        <v>274.104</v>
      </c>
      <c r="E34" s="35">
        <v>217.60192571999988</v>
      </c>
      <c r="F34" s="35">
        <v>599.6645756799999</v>
      </c>
      <c r="G34" s="35"/>
      <c r="H34" s="35">
        <v>208.33776999999998</v>
      </c>
      <c r="I34" s="35">
        <v>18.427</v>
      </c>
      <c r="J34" s="35">
        <v>243.785225</v>
      </c>
      <c r="K34" s="35">
        <v>6.214631000000001</v>
      </c>
      <c r="L34" s="36">
        <f t="shared" si="2"/>
        <v>1804.7594181799996</v>
      </c>
      <c r="M34" s="35"/>
      <c r="N34" s="35"/>
      <c r="O34" s="35"/>
      <c r="P34" s="35"/>
      <c r="Q34" s="35"/>
      <c r="R34" s="35"/>
    </row>
    <row r="35" spans="1:18" ht="12.75">
      <c r="A35" s="3" t="s">
        <v>10</v>
      </c>
      <c r="B35" s="35">
        <v>417.64618958000005</v>
      </c>
      <c r="C35" s="35">
        <v>13.74143024</v>
      </c>
      <c r="D35" s="35">
        <v>1207.778</v>
      </c>
      <c r="E35" s="35">
        <v>683.6786092199985</v>
      </c>
      <c r="F35" s="35">
        <v>256.31639903</v>
      </c>
      <c r="G35" s="35">
        <v>38.12417</v>
      </c>
      <c r="H35" s="35"/>
      <c r="I35" s="35">
        <v>5.331</v>
      </c>
      <c r="J35" s="35">
        <v>117.386903</v>
      </c>
      <c r="K35" s="35">
        <v>60.637674</v>
      </c>
      <c r="L35" s="36">
        <f t="shared" si="2"/>
        <v>2800.6403750699988</v>
      </c>
      <c r="M35" s="35"/>
      <c r="N35" s="35"/>
      <c r="O35" s="35"/>
      <c r="P35" s="35"/>
      <c r="Q35" s="35"/>
      <c r="R35" s="35"/>
    </row>
    <row r="36" spans="1:18" ht="12.75">
      <c r="A36" s="3" t="s">
        <v>11</v>
      </c>
      <c r="B36" s="35">
        <v>345.30065728999995</v>
      </c>
      <c r="C36" s="35">
        <v>6.69719567</v>
      </c>
      <c r="D36" s="35">
        <v>696.827</v>
      </c>
      <c r="E36" s="35">
        <v>38.116016519999995</v>
      </c>
      <c r="F36" s="35">
        <v>2.92778831</v>
      </c>
      <c r="G36" s="35">
        <v>0.80176</v>
      </c>
      <c r="H36" s="35">
        <v>36.69098</v>
      </c>
      <c r="I36" s="35"/>
      <c r="J36" s="35">
        <v>1.923959</v>
      </c>
      <c r="K36" s="35">
        <v>41.993317000000005</v>
      </c>
      <c r="L36" s="36">
        <f t="shared" si="2"/>
        <v>1171.27867379</v>
      </c>
      <c r="M36" s="35"/>
      <c r="N36" s="35"/>
      <c r="O36" s="35"/>
      <c r="P36" s="35"/>
      <c r="Q36" s="35"/>
      <c r="R36" s="35"/>
    </row>
    <row r="37" spans="1:18" ht="12.75">
      <c r="A37" s="3" t="s">
        <v>12</v>
      </c>
      <c r="B37" s="35">
        <v>418.82982714999997</v>
      </c>
      <c r="C37" s="35">
        <v>113.89781342</v>
      </c>
      <c r="D37" s="35">
        <v>608.784</v>
      </c>
      <c r="E37" s="35">
        <v>540.3772418900006</v>
      </c>
      <c r="F37" s="35">
        <v>378.44350095000004</v>
      </c>
      <c r="G37" s="35">
        <v>362.12635500000005</v>
      </c>
      <c r="H37" s="35">
        <v>254.51282</v>
      </c>
      <c r="I37" s="35">
        <v>46.722</v>
      </c>
      <c r="J37" s="35"/>
      <c r="K37" s="35">
        <v>21.012325</v>
      </c>
      <c r="L37" s="36">
        <f t="shared" si="2"/>
        <v>2744.705883410001</v>
      </c>
      <c r="M37" s="35"/>
      <c r="N37" s="35"/>
      <c r="O37" s="35"/>
      <c r="P37" s="35"/>
      <c r="Q37" s="35"/>
      <c r="R37" s="35"/>
    </row>
    <row r="38" spans="1:18" ht="12.75">
      <c r="A38" s="3" t="s">
        <v>13</v>
      </c>
      <c r="B38" s="35">
        <v>891.3069943300001</v>
      </c>
      <c r="C38" s="35">
        <v>1.09670109</v>
      </c>
      <c r="D38" s="35">
        <v>557.854</v>
      </c>
      <c r="E38" s="35">
        <v>61.30190949000008</v>
      </c>
      <c r="F38" s="35">
        <v>4.74337389</v>
      </c>
      <c r="G38" s="35">
        <v>3.1669899999999997</v>
      </c>
      <c r="H38" s="35">
        <v>40.271714</v>
      </c>
      <c r="I38" s="35">
        <v>360.956</v>
      </c>
      <c r="J38" s="35">
        <v>6.128071</v>
      </c>
      <c r="K38" s="35"/>
      <c r="L38" s="36">
        <f t="shared" si="2"/>
        <v>1926.8257538000003</v>
      </c>
      <c r="M38" s="35"/>
      <c r="N38" s="35"/>
      <c r="O38" s="35"/>
      <c r="P38" s="35"/>
      <c r="Q38" s="35"/>
      <c r="R38" s="35"/>
    </row>
    <row r="39" spans="1:18" ht="12.75">
      <c r="A39" s="3" t="s">
        <v>14</v>
      </c>
      <c r="B39" s="35">
        <v>414.8832730800001</v>
      </c>
      <c r="C39" s="35">
        <v>131.50713368</v>
      </c>
      <c r="D39" s="35">
        <v>1661.123</v>
      </c>
      <c r="E39" s="35">
        <v>422.1839530499996</v>
      </c>
      <c r="F39" s="35">
        <v>2685.73281836</v>
      </c>
      <c r="G39" s="35">
        <v>232.911277</v>
      </c>
      <c r="H39" s="35">
        <v>667.3499009999999</v>
      </c>
      <c r="I39" s="35">
        <v>73.538</v>
      </c>
      <c r="J39" s="35">
        <v>308.506782</v>
      </c>
      <c r="K39" s="35">
        <v>105.025118</v>
      </c>
      <c r="L39" s="36">
        <f t="shared" si="2"/>
        <v>6702.761256169999</v>
      </c>
      <c r="M39" s="35"/>
      <c r="N39" s="35"/>
      <c r="O39" s="35"/>
      <c r="P39" s="35"/>
      <c r="Q39" s="35"/>
      <c r="R39" s="35"/>
    </row>
    <row r="40" spans="1:12" s="14" customFormat="1" ht="15" customHeight="1">
      <c r="A40" s="18" t="s">
        <v>38</v>
      </c>
      <c r="B40" s="37">
        <f>SUM(B28:B39)</f>
        <v>10581.587538779999</v>
      </c>
      <c r="C40" s="37">
        <f aca="true" t="shared" si="3" ref="C40:K40">SUM(C28:C39)</f>
        <v>1539.8781258299998</v>
      </c>
      <c r="D40" s="37">
        <f t="shared" si="3"/>
        <v>12417.646999999997</v>
      </c>
      <c r="E40" s="37">
        <f t="shared" si="3"/>
        <v>3878.628518729999</v>
      </c>
      <c r="F40" s="37">
        <f t="shared" si="3"/>
        <v>4576.54092419</v>
      </c>
      <c r="G40" s="37">
        <f t="shared" si="3"/>
        <v>1290.8237279999998</v>
      </c>
      <c r="H40" s="37">
        <f t="shared" si="3"/>
        <v>4315.302677</v>
      </c>
      <c r="I40" s="37">
        <f>SUM(I28:I39)</f>
        <v>1205.638</v>
      </c>
      <c r="J40" s="37">
        <f t="shared" si="3"/>
        <v>1716.9047110000001</v>
      </c>
      <c r="K40" s="37">
        <f t="shared" si="3"/>
        <v>964.244477</v>
      </c>
      <c r="L40" s="37">
        <f t="shared" si="2"/>
        <v>42487.19570053</v>
      </c>
    </row>
    <row r="41" ht="9" customHeight="1"/>
    <row r="42" spans="1:12" ht="15">
      <c r="A42" s="6"/>
      <c r="B42" s="6" t="str">
        <f>+CONCATENATE("Crecimiento ",RIGHT(A4,4),"/",RIGHT(B26,4))</f>
        <v>Crecimiento 2010/2009</v>
      </c>
      <c r="C42" s="6"/>
      <c r="D42" s="11"/>
      <c r="E42" s="11"/>
      <c r="F42" s="11"/>
      <c r="G42" s="11"/>
      <c r="H42" s="11"/>
      <c r="I42" s="11"/>
      <c r="J42" s="11"/>
      <c r="K42" s="11"/>
      <c r="L42" s="11"/>
    </row>
    <row r="43" spans="1:11" ht="9" customHeight="1">
      <c r="A43" s="4"/>
      <c r="D43" s="11"/>
      <c r="E43" s="11"/>
      <c r="F43" s="11"/>
      <c r="G43" s="11"/>
      <c r="H43" s="11"/>
      <c r="I43" s="11"/>
      <c r="J43" s="11"/>
      <c r="K43" s="11"/>
    </row>
    <row r="44" spans="1:13" ht="12.75">
      <c r="A44" s="3" t="s">
        <v>3</v>
      </c>
      <c r="B44" s="21"/>
      <c r="C44" s="21">
        <f aca="true" t="shared" si="4" ref="C44:L44">+(C12/C28-1)*100</f>
        <v>0.36282463131720455</v>
      </c>
      <c r="D44" s="21">
        <f t="shared" si="4"/>
        <v>58.10762594843446</v>
      </c>
      <c r="E44" s="21">
        <f t="shared" si="4"/>
        <v>25.923257878669247</v>
      </c>
      <c r="F44" s="21">
        <f>+(F12/F28-1)*100</f>
        <v>9.41721639945754</v>
      </c>
      <c r="G44" s="21">
        <f t="shared" si="4"/>
        <v>35.11795434034792</v>
      </c>
      <c r="H44" s="21">
        <f>(H12/H28-1)*100</f>
        <v>54.09531771324127</v>
      </c>
      <c r="I44" s="21">
        <f>(I12/I28-1)*100</f>
        <v>10.73338519130731</v>
      </c>
      <c r="J44" s="21">
        <f>(J12/J28-1)*100</f>
        <v>47.85448041838942</v>
      </c>
      <c r="K44" s="21">
        <f aca="true" t="shared" si="5" ref="K44:K53">+(K12/K28-1)*100</f>
        <v>48.847192474928455</v>
      </c>
      <c r="L44" s="21">
        <f t="shared" si="4"/>
        <v>51.10051553782087</v>
      </c>
      <c r="M44" s="35"/>
    </row>
    <row r="45" spans="1:13" ht="12.75">
      <c r="A45" s="3" t="s">
        <v>4</v>
      </c>
      <c r="B45" s="21">
        <f aca="true" t="shared" si="6" ref="B45:B56">+(B13/B29-1)*100</f>
        <v>2.8498293861855872</v>
      </c>
      <c r="C45" s="21"/>
      <c r="D45" s="21">
        <f>+(D13/D29-1)*100</f>
        <v>40.38809345318064</v>
      </c>
      <c r="E45" s="21">
        <f>+(E13/E29-1)*100</f>
        <v>-5.0902710002423195</v>
      </c>
      <c r="F45" s="21">
        <f>+(F13/F29-1)*100</f>
        <v>10.492818710049768</v>
      </c>
      <c r="G45" s="21">
        <f>+(G13/G29-1)*100</f>
        <v>20.159117803049085</v>
      </c>
      <c r="H45" s="21">
        <f aca="true" t="shared" si="7" ref="H45:H55">(H13/H29-1)*100</f>
        <v>63.25064082189979</v>
      </c>
      <c r="I45" s="21">
        <f aca="true" t="shared" si="8" ref="I45:J47">(I13/I29-1)*100</f>
        <v>-8.796720780971901</v>
      </c>
      <c r="J45" s="21">
        <f t="shared" si="8"/>
        <v>28.579745396844224</v>
      </c>
      <c r="K45" s="21">
        <f t="shared" si="5"/>
        <v>79.87189961749756</v>
      </c>
      <c r="L45" s="21">
        <f aca="true" t="shared" si="9" ref="L45:L55">+(L13/L29-1)*100</f>
        <v>21.022326424490156</v>
      </c>
      <c r="M45" s="35"/>
    </row>
    <row r="46" spans="1:13" ht="12.75">
      <c r="A46" s="3" t="s">
        <v>5</v>
      </c>
      <c r="B46" s="21">
        <f t="shared" si="6"/>
        <v>38.62113981005342</v>
      </c>
      <c r="C46" s="21">
        <f aca="true" t="shared" si="10" ref="C46:C56">+(C14/C30-1)*100</f>
        <v>32.07638845851095</v>
      </c>
      <c r="D46" s="21"/>
      <c r="E46" s="21">
        <f>+(E14/E30-1)*100</f>
        <v>79.67275088549567</v>
      </c>
      <c r="F46" s="21">
        <f>+(F14/F30-1)*100</f>
        <v>100.74526808386138</v>
      </c>
      <c r="G46" s="21">
        <f>+(G14/G30-1)*100</f>
        <v>54.70836882858474</v>
      </c>
      <c r="H46" s="21">
        <f t="shared" si="7"/>
        <v>80.11499831865353</v>
      </c>
      <c r="I46" s="21">
        <f t="shared" si="8"/>
        <v>10.370037908855533</v>
      </c>
      <c r="J46" s="21">
        <f t="shared" si="8"/>
        <v>87.54918911661038</v>
      </c>
      <c r="K46" s="21">
        <f t="shared" si="5"/>
        <v>27.08573574943771</v>
      </c>
      <c r="L46" s="21">
        <f t="shared" si="9"/>
        <v>48.47576756909226</v>
      </c>
      <c r="M46" s="35"/>
    </row>
    <row r="47" spans="1:13" ht="12.75">
      <c r="A47" s="3" t="s">
        <v>6</v>
      </c>
      <c r="B47" s="21">
        <f t="shared" si="6"/>
        <v>6.795849587490754</v>
      </c>
      <c r="C47" s="21">
        <f t="shared" si="10"/>
        <v>54.73726820642242</v>
      </c>
      <c r="D47" s="21">
        <f aca="true" t="shared" si="11" ref="D47:D56">+(D15/D31-1)*100</f>
        <v>63.81872200499947</v>
      </c>
      <c r="E47" s="21"/>
      <c r="F47" s="21">
        <f>+(F15/F31-1)*100</f>
        <v>17.05988791892812</v>
      </c>
      <c r="G47" s="21">
        <f>+(G15/G31-1)*100</f>
        <v>-6.5413270495780935</v>
      </c>
      <c r="H47" s="21">
        <f t="shared" si="7"/>
        <v>136.552604072502</v>
      </c>
      <c r="I47" s="21">
        <f t="shared" si="8"/>
        <v>58.915284404123305</v>
      </c>
      <c r="J47" s="21">
        <f t="shared" si="8"/>
        <v>71.22201145310876</v>
      </c>
      <c r="K47" s="21">
        <f t="shared" si="5"/>
        <v>55.749781909231345</v>
      </c>
      <c r="L47" s="21">
        <f t="shared" si="9"/>
        <v>37.14978985863422</v>
      </c>
      <c r="M47" s="35"/>
    </row>
    <row r="48" spans="1:13" ht="12.75">
      <c r="A48" s="17" t="s">
        <v>7</v>
      </c>
      <c r="B48" s="21">
        <f t="shared" si="6"/>
        <v>30.696668269064986</v>
      </c>
      <c r="C48" s="21">
        <f t="shared" si="10"/>
        <v>-12.285413271278244</v>
      </c>
      <c r="D48" s="21">
        <f t="shared" si="11"/>
        <v>16.852297729743505</v>
      </c>
      <c r="E48" s="21">
        <f aca="true" t="shared" si="12" ref="E48:E56">+(E16/E32-1)*100</f>
        <v>17.91795805585621</v>
      </c>
      <c r="F48" s="21"/>
      <c r="G48" s="21">
        <f>+(G16/G32-1)*100</f>
        <v>12.360094166900492</v>
      </c>
      <c r="H48" s="21">
        <f t="shared" si="7"/>
        <v>47.09004293447829</v>
      </c>
      <c r="I48" s="21">
        <f>(I16/I32-1)*100</f>
        <v>-48.34147595782977</v>
      </c>
      <c r="J48" s="21">
        <f aca="true" t="shared" si="13" ref="J48:J55">(J16/J32-1)*100</f>
        <v>12.281788155139207</v>
      </c>
      <c r="K48" s="21">
        <f t="shared" si="5"/>
        <v>2.2360499643466536</v>
      </c>
      <c r="L48" s="21">
        <f t="shared" si="9"/>
        <v>26.71950213160614</v>
      </c>
      <c r="M48" s="35"/>
    </row>
    <row r="49" spans="1:13" ht="12.75">
      <c r="A49" s="3" t="s">
        <v>9</v>
      </c>
      <c r="B49" s="21">
        <f t="shared" si="6"/>
        <v>53.25160580892787</v>
      </c>
      <c r="C49" s="21">
        <f t="shared" si="10"/>
        <v>628.7734007218013</v>
      </c>
      <c r="D49" s="21">
        <f t="shared" si="11"/>
        <v>28.736877988234987</v>
      </c>
      <c r="E49" s="21">
        <f t="shared" si="12"/>
        <v>23.128917620567456</v>
      </c>
      <c r="F49" s="21">
        <f aca="true" t="shared" si="14" ref="F49:F56">+(F17/F33-1)*100</f>
        <v>-30.821691680091558</v>
      </c>
      <c r="G49" s="21">
        <f>+(G17/G33-1)*100</f>
        <v>18.504141273248862</v>
      </c>
      <c r="H49" s="21">
        <f t="shared" si="7"/>
        <v>16.728539681923404</v>
      </c>
      <c r="I49" s="38" t="s">
        <v>61</v>
      </c>
      <c r="J49" s="21">
        <f t="shared" si="13"/>
        <v>33.5070637230731</v>
      </c>
      <c r="K49" s="21">
        <f t="shared" si="5"/>
        <v>109.85127775333474</v>
      </c>
      <c r="L49" s="21">
        <f t="shared" si="9"/>
        <v>27.15872447262384</v>
      </c>
      <c r="M49" s="35"/>
    </row>
    <row r="50" spans="1:13" ht="12.75">
      <c r="A50" s="3" t="s">
        <v>20</v>
      </c>
      <c r="B50" s="21">
        <f t="shared" si="6"/>
        <v>20.550827751995705</v>
      </c>
      <c r="C50" s="21">
        <f t="shared" si="10"/>
        <v>-26.931311360521526</v>
      </c>
      <c r="D50" s="21">
        <f t="shared" si="11"/>
        <v>79.71791728686921</v>
      </c>
      <c r="E50" s="21">
        <f t="shared" si="12"/>
        <v>6.313326568477828</v>
      </c>
      <c r="F50" s="21">
        <f t="shared" si="14"/>
        <v>37.29266711918244</v>
      </c>
      <c r="G50" s="21"/>
      <c r="H50" s="21">
        <f t="shared" si="7"/>
        <v>59.01318421522896</v>
      </c>
      <c r="I50" s="21">
        <f>(I18/I34-1)*100</f>
        <v>-3.337493894828236</v>
      </c>
      <c r="J50" s="21">
        <f t="shared" si="13"/>
        <v>65.42979870908911</v>
      </c>
      <c r="K50" s="21">
        <f t="shared" si="5"/>
        <v>20.007302123006188</v>
      </c>
      <c r="L50" s="21">
        <f t="shared" si="9"/>
        <v>43.36983666495185</v>
      </c>
      <c r="M50" s="35"/>
    </row>
    <row r="51" spans="1:13" ht="12.75">
      <c r="A51" s="3" t="s">
        <v>10</v>
      </c>
      <c r="B51" s="21">
        <f t="shared" si="6"/>
        <v>46.311558423293285</v>
      </c>
      <c r="C51" s="21">
        <f t="shared" si="10"/>
        <v>-6.499915397452838</v>
      </c>
      <c r="D51" s="21">
        <f t="shared" si="11"/>
        <v>43.9379587970637</v>
      </c>
      <c r="E51" s="21">
        <f t="shared" si="12"/>
        <v>29.696588814097513</v>
      </c>
      <c r="F51" s="21">
        <f t="shared" si="14"/>
        <v>21.81842492389825</v>
      </c>
      <c r="G51" s="21">
        <f aca="true" t="shared" si="15" ref="G51:G56">+(G19/G35-1)*100</f>
        <v>16.919125058984875</v>
      </c>
      <c r="H51" s="21"/>
      <c r="I51" s="21">
        <f>(I19/I35-1)*100</f>
        <v>-27.518289251547557</v>
      </c>
      <c r="J51" s="21">
        <f t="shared" si="13"/>
        <v>19.737086853718246</v>
      </c>
      <c r="K51" s="21">
        <f t="shared" si="5"/>
        <v>5.344911481927883</v>
      </c>
      <c r="L51" s="21">
        <f t="shared" si="9"/>
        <v>36.18975053891636</v>
      </c>
      <c r="M51" s="35"/>
    </row>
    <row r="52" spans="1:13" ht="12.75">
      <c r="A52" s="3" t="s">
        <v>11</v>
      </c>
      <c r="B52" s="21">
        <f t="shared" si="6"/>
        <v>49.46122734905845</v>
      </c>
      <c r="C52" s="21">
        <f t="shared" si="10"/>
        <v>63.91047538260144</v>
      </c>
      <c r="D52" s="21">
        <f t="shared" si="11"/>
        <v>71.7087598500058</v>
      </c>
      <c r="E52" s="21">
        <f t="shared" si="12"/>
        <v>37.450220021050654</v>
      </c>
      <c r="F52" s="21">
        <f t="shared" si="14"/>
        <v>62.860335349860044</v>
      </c>
      <c r="G52" s="21">
        <f t="shared" si="15"/>
        <v>41.093344641788065</v>
      </c>
      <c r="H52" s="21">
        <f t="shared" si="7"/>
        <v>7.958089426883652</v>
      </c>
      <c r="I52" s="21"/>
      <c r="J52" s="21">
        <f t="shared" si="13"/>
        <v>1.9182841214391733</v>
      </c>
      <c r="K52" s="21">
        <f t="shared" si="5"/>
        <v>83.5128361019921</v>
      </c>
      <c r="L52" s="21">
        <f t="shared" si="9"/>
        <v>62.25906837101209</v>
      </c>
      <c r="M52" s="35"/>
    </row>
    <row r="53" spans="1:13" ht="12.75">
      <c r="A53" s="3" t="s">
        <v>12</v>
      </c>
      <c r="B53" s="21">
        <f t="shared" si="6"/>
        <v>2.30256582145143</v>
      </c>
      <c r="C53" s="21">
        <f t="shared" si="10"/>
        <v>55.442583157537186</v>
      </c>
      <c r="D53" s="21">
        <f t="shared" si="11"/>
        <v>45.217844095771234</v>
      </c>
      <c r="E53" s="21">
        <f t="shared" si="12"/>
        <v>13.882891421854616</v>
      </c>
      <c r="F53" s="21">
        <f t="shared" si="14"/>
        <v>40.944846398742186</v>
      </c>
      <c r="G53" s="21">
        <f t="shared" si="15"/>
        <v>67.20297090776504</v>
      </c>
      <c r="H53" s="21">
        <f t="shared" si="7"/>
        <v>74.16588091711844</v>
      </c>
      <c r="I53" s="21">
        <f>(I21/I37-1)*100</f>
        <v>8.985060571037206</v>
      </c>
      <c r="J53" s="21"/>
      <c r="K53" s="21">
        <f t="shared" si="5"/>
        <v>19.510196991527586</v>
      </c>
      <c r="L53" s="21">
        <f t="shared" si="9"/>
        <v>37.10644242270036</v>
      </c>
      <c r="M53" s="35"/>
    </row>
    <row r="54" spans="1:13" ht="12.75">
      <c r="A54" s="3" t="s">
        <v>13</v>
      </c>
      <c r="B54" s="21">
        <f t="shared" si="6"/>
        <v>-22.535400404995954</v>
      </c>
      <c r="C54" s="21">
        <f t="shared" si="10"/>
        <v>105.38551210886457</v>
      </c>
      <c r="D54" s="21">
        <f t="shared" si="11"/>
        <v>23.337468226453506</v>
      </c>
      <c r="E54" s="21">
        <f t="shared" si="12"/>
        <v>-8.209989854918165</v>
      </c>
      <c r="F54" s="21">
        <f t="shared" si="14"/>
        <v>13.791992475634252</v>
      </c>
      <c r="G54" s="21">
        <f t="shared" si="15"/>
        <v>787.4085488113319</v>
      </c>
      <c r="H54" s="21">
        <f t="shared" si="7"/>
        <v>120.0798977664571</v>
      </c>
      <c r="I54" s="21">
        <f>(I22/I38-1)*100</f>
        <v>81.92494376045833</v>
      </c>
      <c r="J54" s="21">
        <f t="shared" si="13"/>
        <v>63.8227102786505</v>
      </c>
      <c r="K54" s="21"/>
      <c r="L54" s="21">
        <f t="shared" si="9"/>
        <v>15.519097805303538</v>
      </c>
      <c r="M54" s="35"/>
    </row>
    <row r="55" spans="1:13" ht="12.75">
      <c r="A55" s="3" t="s">
        <v>14</v>
      </c>
      <c r="B55" s="21">
        <f t="shared" si="6"/>
        <v>46.08114746364696</v>
      </c>
      <c r="C55" s="21">
        <f t="shared" si="10"/>
        <v>18.129536347445985</v>
      </c>
      <c r="D55" s="21">
        <f t="shared" si="11"/>
        <v>7.027294185921207</v>
      </c>
      <c r="E55" s="21">
        <f t="shared" si="12"/>
        <v>-48.726941264306255</v>
      </c>
      <c r="F55" s="21">
        <f t="shared" si="14"/>
        <v>-71.71126565732122</v>
      </c>
      <c r="G55" s="21">
        <f t="shared" si="15"/>
        <v>113.17916864970003</v>
      </c>
      <c r="H55" s="21">
        <f t="shared" si="7"/>
        <v>11.782528308189576</v>
      </c>
      <c r="I55" s="21">
        <f>(I23/I39-1)*100</f>
        <v>-27.838668443525794</v>
      </c>
      <c r="J55" s="21">
        <f t="shared" si="13"/>
        <v>-41.00020660161695</v>
      </c>
      <c r="K55" s="21">
        <f>+(K23/K39-1)*100</f>
        <v>-9.835914680905189</v>
      </c>
      <c r="L55" s="21">
        <f t="shared" si="9"/>
        <v>-24.09434732728065</v>
      </c>
      <c r="M55" s="35"/>
    </row>
    <row r="56" spans="1:13" s="14" customFormat="1" ht="15" customHeight="1">
      <c r="A56" s="18" t="s">
        <v>38</v>
      </c>
      <c r="B56" s="22">
        <f t="shared" si="6"/>
        <v>24.75005852497962</v>
      </c>
      <c r="C56" s="22">
        <f t="shared" si="10"/>
        <v>23.50138669415407</v>
      </c>
      <c r="D56" s="22">
        <f t="shared" si="11"/>
        <v>45.78510727515448</v>
      </c>
      <c r="E56" s="22">
        <f t="shared" si="12"/>
        <v>28.188120339454215</v>
      </c>
      <c r="F56" s="22">
        <f t="shared" si="14"/>
        <v>-26.341454369346994</v>
      </c>
      <c r="G56" s="22">
        <f t="shared" si="15"/>
        <v>45.3497557646384</v>
      </c>
      <c r="H56" s="22">
        <f>(H24/H40-1)*100</f>
        <v>59.44972886081521</v>
      </c>
      <c r="I56" s="22">
        <f>(I24/I40-1)*100</f>
        <v>35.15474794258311</v>
      </c>
      <c r="J56" s="22">
        <f>(J24/J40-1)*100</f>
        <v>33.65617522613924</v>
      </c>
      <c r="K56" s="22">
        <f>+(K24/K40-1)*100</f>
        <v>30.135944040258167</v>
      </c>
      <c r="L56" s="22">
        <f>+(L24/L40-1)*100</f>
        <v>30.590742517910783</v>
      </c>
      <c r="M56" s="45"/>
    </row>
    <row r="57" spans="1:12" ht="10.5" customHeight="1" thickBot="1">
      <c r="A57" s="1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2.25" customHeight="1">
      <c r="A58" s="1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1:12" s="26" customFormat="1" ht="12">
      <c r="A59" s="26" t="s">
        <v>52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</sheetData>
  <sheetProtection selectLockedCells="1"/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14" sqref="M14"/>
    </sheetView>
  </sheetViews>
  <sheetFormatPr defaultColWidth="11.421875" defaultRowHeight="12.75"/>
  <cols>
    <col min="1" max="1" width="10.00390625" style="0" customWidth="1"/>
    <col min="2" max="12" width="8.421875" style="0" customWidth="1"/>
    <col min="13" max="13" width="9.140625" style="0" customWidth="1"/>
  </cols>
  <sheetData>
    <row r="1" ht="12.75">
      <c r="A1" s="5" t="s">
        <v>0</v>
      </c>
    </row>
    <row r="2" ht="12.75">
      <c r="A2" s="5" t="str">
        <f>CONCATENATE(IF(B24&gt;0,"ARGENTINA, ",""),IF(C24&gt;0,"BOLIVIA, ",""),IF(D24&gt;0,"BRASIL, ",""),IF(E24&gt;0,"CHILE, ",""),IF(F24&gt;0,"COLOMBIA, ",""),IF(G24&gt;0,"ECUADOR, ",""),IF(H24&gt;0,"MÉXICO, ",""),IF(I24&gt;0,"PARAGUAY, ",""),IF(J24&gt;0,"PERÚ",""),IF(K24&gt;0,"URUGUAY",""),IF(L24&gt;0," Y VENEZUELA",""))</f>
        <v>ARGENTINA, BOLIVIA, BRASIL, CHILE, COLOMBIA, ECUADOR, MÉXICO, PARAGUAY, PERÚURUGUAY Y VENEZUELA</v>
      </c>
    </row>
    <row r="3" ht="12.75">
      <c r="A3" s="5" t="s">
        <v>23</v>
      </c>
    </row>
    <row r="4" ht="12.75">
      <c r="A4" s="2" t="str">
        <f>+Exp!A4</f>
        <v>Enero-junio 2009-2010</v>
      </c>
    </row>
    <row r="5" ht="12.75">
      <c r="A5" s="2" t="s">
        <v>46</v>
      </c>
    </row>
    <row r="6" spans="1:13" ht="7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thickBot="1">
      <c r="A7" s="12"/>
      <c r="B7" s="13" t="s">
        <v>32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" customHeight="1" thickBot="1">
      <c r="A8" s="12" t="s">
        <v>1</v>
      </c>
      <c r="B8" s="13" t="s">
        <v>40</v>
      </c>
      <c r="C8" s="13" t="s">
        <v>41</v>
      </c>
      <c r="D8" s="13" t="s">
        <v>42</v>
      </c>
      <c r="E8" s="16" t="s">
        <v>43</v>
      </c>
      <c r="F8" s="13" t="s">
        <v>50</v>
      </c>
      <c r="G8" s="13" t="s">
        <v>44</v>
      </c>
      <c r="H8" s="13" t="s">
        <v>45</v>
      </c>
      <c r="I8" s="13" t="s">
        <v>51</v>
      </c>
      <c r="J8" s="13" t="s">
        <v>47</v>
      </c>
      <c r="K8" s="13" t="s">
        <v>48</v>
      </c>
      <c r="L8" s="13" t="s">
        <v>59</v>
      </c>
      <c r="M8" s="13" t="s">
        <v>22</v>
      </c>
    </row>
    <row r="9" ht="9" customHeight="1">
      <c r="A9" s="7"/>
    </row>
    <row r="10" spans="1:13" ht="15">
      <c r="A10" s="6"/>
      <c r="B10" s="6" t="str">
        <f>+Exp!B10</f>
        <v>Enero-junio 2010</v>
      </c>
      <c r="C10" s="6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ht="9" customHeight="1">
      <c r="A11" s="4"/>
    </row>
    <row r="12" spans="1:20" s="17" customFormat="1" ht="12.75">
      <c r="A12" s="3" t="s">
        <v>3</v>
      </c>
      <c r="B12" s="39"/>
      <c r="C12" s="39">
        <v>321.7700704811899</v>
      </c>
      <c r="D12" s="39">
        <v>6711.868</v>
      </c>
      <c r="E12" s="39">
        <v>2366.2556010700014</v>
      </c>
      <c r="F12" s="39">
        <v>610.57990607</v>
      </c>
      <c r="G12" s="39">
        <v>275.730862</v>
      </c>
      <c r="H12" s="39">
        <v>538.321694</v>
      </c>
      <c r="I12" s="39">
        <v>651.061</v>
      </c>
      <c r="J12" s="39">
        <v>447.96768199999997</v>
      </c>
      <c r="K12" s="39">
        <v>645.544364</v>
      </c>
      <c r="L12" s="39">
        <v>371.70894605</v>
      </c>
      <c r="M12" s="39">
        <f>SUM(B12:L12)</f>
        <v>12940.80812567119</v>
      </c>
      <c r="N12" s="35"/>
      <c r="O12" s="35"/>
      <c r="P12" s="35"/>
      <c r="Q12" s="35"/>
      <c r="R12" s="35"/>
      <c r="S12" s="35"/>
      <c r="T12" s="35"/>
    </row>
    <row r="13" spans="1:20" s="17" customFormat="1" ht="12.75">
      <c r="A13" s="3" t="s">
        <v>4</v>
      </c>
      <c r="B13" s="39">
        <v>174.91887192</v>
      </c>
      <c r="C13" s="39"/>
      <c r="D13" s="39">
        <v>951.33</v>
      </c>
      <c r="E13" s="39">
        <v>43.58891854000003</v>
      </c>
      <c r="F13" s="39">
        <v>105.50078854</v>
      </c>
      <c r="G13" s="39">
        <v>2.875478</v>
      </c>
      <c r="H13" s="39">
        <v>18.72655</v>
      </c>
      <c r="I13" s="39">
        <v>8.293</v>
      </c>
      <c r="J13" s="39">
        <v>146.655542</v>
      </c>
      <c r="K13" s="39">
        <v>3.011745</v>
      </c>
      <c r="L13" s="39">
        <v>184.67116753000002</v>
      </c>
      <c r="M13" s="39">
        <f>SUM(B13:L13)</f>
        <v>1639.5720615300002</v>
      </c>
      <c r="N13" s="35"/>
      <c r="O13" s="35"/>
      <c r="P13" s="35"/>
      <c r="Q13" s="35"/>
      <c r="R13" s="35"/>
      <c r="S13" s="35"/>
      <c r="T13" s="35"/>
    </row>
    <row r="14" spans="1:20" s="17" customFormat="1" ht="12.75">
      <c r="A14" s="3" t="s">
        <v>5</v>
      </c>
      <c r="B14" s="39">
        <v>7771.210597860001</v>
      </c>
      <c r="C14" s="39">
        <v>470.12768387187003</v>
      </c>
      <c r="D14" s="39"/>
      <c r="E14" s="39">
        <v>1972.8629163999942</v>
      </c>
      <c r="F14" s="39">
        <v>1101.2685041500001</v>
      </c>
      <c r="G14" s="39">
        <v>397.904165</v>
      </c>
      <c r="H14" s="39">
        <v>2026.214145</v>
      </c>
      <c r="I14" s="39">
        <v>1027.765</v>
      </c>
      <c r="J14" s="39">
        <v>970.000232</v>
      </c>
      <c r="K14" s="39">
        <v>719.374875</v>
      </c>
      <c r="L14" s="39">
        <v>1545.7958182200011</v>
      </c>
      <c r="M14" s="39">
        <f aca="true" t="shared" si="0" ref="M13:M23">SUM(B14:L14)</f>
        <v>18002.52393750187</v>
      </c>
      <c r="N14" s="35"/>
      <c r="O14" s="35"/>
      <c r="P14" s="35"/>
      <c r="Q14" s="35"/>
      <c r="R14" s="35"/>
      <c r="S14" s="35"/>
      <c r="T14" s="35"/>
    </row>
    <row r="15" spans="1:20" s="17" customFormat="1" ht="12.75">
      <c r="A15" s="3" t="s">
        <v>6</v>
      </c>
      <c r="B15" s="39">
        <v>386.41593012000004</v>
      </c>
      <c r="C15" s="39">
        <v>171.75924144245016</v>
      </c>
      <c r="D15" s="39">
        <v>1915.074</v>
      </c>
      <c r="E15" s="39"/>
      <c r="F15" s="39">
        <v>296.59857351</v>
      </c>
      <c r="G15" s="39">
        <v>275.27</v>
      </c>
      <c r="H15" s="39">
        <v>923.565554</v>
      </c>
      <c r="I15" s="39">
        <v>52.527</v>
      </c>
      <c r="J15" s="39">
        <v>441.741416</v>
      </c>
      <c r="K15" s="39">
        <v>51.044146</v>
      </c>
      <c r="L15" s="39">
        <v>239.58077547999994</v>
      </c>
      <c r="M15" s="39">
        <f t="shared" si="0"/>
        <v>4753.57663655245</v>
      </c>
      <c r="N15" s="35"/>
      <c r="O15" s="35"/>
      <c r="P15" s="35"/>
      <c r="Q15" s="35"/>
      <c r="R15" s="35"/>
      <c r="S15" s="35"/>
      <c r="T15" s="35"/>
    </row>
    <row r="16" spans="1:20" s="17" customFormat="1" ht="12.75">
      <c r="A16" s="17" t="s">
        <v>7</v>
      </c>
      <c r="B16" s="39">
        <v>58.57913117</v>
      </c>
      <c r="C16" s="39">
        <v>48.369018812110006</v>
      </c>
      <c r="D16" s="39">
        <v>448.872</v>
      </c>
      <c r="E16" s="39">
        <v>687.0809198300007</v>
      </c>
      <c r="F16" s="39"/>
      <c r="G16" s="39">
        <v>934.854705</v>
      </c>
      <c r="H16" s="39">
        <v>354.032272</v>
      </c>
      <c r="I16" s="39">
        <v>4.202</v>
      </c>
      <c r="J16" s="39">
        <v>595.7914989999999</v>
      </c>
      <c r="K16" s="39">
        <v>3.655855</v>
      </c>
      <c r="L16" s="39">
        <v>816.7128048200002</v>
      </c>
      <c r="M16" s="39">
        <f t="shared" si="0"/>
        <v>3952.150205632111</v>
      </c>
      <c r="N16" s="35"/>
      <c r="O16" s="35"/>
      <c r="P16" s="35"/>
      <c r="Q16" s="35"/>
      <c r="R16" s="35"/>
      <c r="S16" s="35"/>
      <c r="T16" s="35"/>
    </row>
    <row r="17" spans="1:20" s="17" customFormat="1" ht="12.75">
      <c r="A17" s="3" t="s">
        <v>9</v>
      </c>
      <c r="B17" s="39">
        <v>6.24849865</v>
      </c>
      <c r="C17" s="39">
        <v>0.45600862802000003</v>
      </c>
      <c r="D17" s="39">
        <v>28.643</v>
      </c>
      <c r="E17" s="39">
        <v>2.26925698</v>
      </c>
      <c r="F17" s="39">
        <v>2.0302157</v>
      </c>
      <c r="G17" s="39">
        <v>0.15059999999999998</v>
      </c>
      <c r="H17" s="39">
        <v>9.420459999999999</v>
      </c>
      <c r="I17" s="39">
        <v>0.405</v>
      </c>
      <c r="J17" s="39">
        <v>0.39204</v>
      </c>
      <c r="K17" s="39">
        <v>0.447492</v>
      </c>
      <c r="L17" s="39">
        <v>127.95735832000001</v>
      </c>
      <c r="M17" s="39">
        <f t="shared" si="0"/>
        <v>178.41993027802002</v>
      </c>
      <c r="N17" s="35"/>
      <c r="O17" s="35"/>
      <c r="P17" s="35"/>
      <c r="Q17" s="35"/>
      <c r="R17" s="35"/>
      <c r="S17" s="35"/>
      <c r="T17" s="35"/>
    </row>
    <row r="18" spans="1:20" s="17" customFormat="1" ht="12.75">
      <c r="A18" s="3" t="s">
        <v>20</v>
      </c>
      <c r="B18" s="39">
        <v>76.37453271</v>
      </c>
      <c r="C18" s="39">
        <v>7.627289674830002</v>
      </c>
      <c r="D18" s="39">
        <v>28.5</v>
      </c>
      <c r="E18" s="39">
        <v>296.2304561500003</v>
      </c>
      <c r="F18" s="39">
        <v>361.37418783</v>
      </c>
      <c r="G18" s="39"/>
      <c r="H18" s="39">
        <v>54.314239</v>
      </c>
      <c r="I18" s="39">
        <v>1.003</v>
      </c>
      <c r="J18" s="39">
        <v>630.616442</v>
      </c>
      <c r="K18" s="39">
        <v>30.900739</v>
      </c>
      <c r="L18" s="39">
        <v>372.95656261000005</v>
      </c>
      <c r="M18" s="39">
        <f t="shared" si="0"/>
        <v>1859.8974489748302</v>
      </c>
      <c r="N18" s="35"/>
      <c r="O18" s="35"/>
      <c r="P18" s="35"/>
      <c r="Q18" s="35"/>
      <c r="R18" s="35"/>
      <c r="S18" s="35"/>
      <c r="T18" s="35"/>
    </row>
    <row r="19" spans="1:20" s="17" customFormat="1" ht="12.75">
      <c r="A19" s="3" t="s">
        <v>10</v>
      </c>
      <c r="B19" s="39">
        <v>764.8515978499998</v>
      </c>
      <c r="C19" s="39">
        <v>54.51513813390994</v>
      </c>
      <c r="D19" s="39">
        <v>1742.078</v>
      </c>
      <c r="E19" s="39">
        <v>914.0821244200032</v>
      </c>
      <c r="F19" s="39">
        <v>1608.58839063</v>
      </c>
      <c r="G19" s="39">
        <v>360.503795</v>
      </c>
      <c r="H19" s="39"/>
      <c r="I19" s="39">
        <v>34.144</v>
      </c>
      <c r="J19" s="39">
        <v>494.637272</v>
      </c>
      <c r="K19" s="39">
        <v>76.81912</v>
      </c>
      <c r="L19" s="39">
        <v>703.4524155899999</v>
      </c>
      <c r="M19" s="39">
        <f t="shared" si="0"/>
        <v>6753.671853623912</v>
      </c>
      <c r="N19" s="35"/>
      <c r="O19" s="35"/>
      <c r="P19" s="35"/>
      <c r="Q19" s="35"/>
      <c r="R19" s="35"/>
      <c r="S19" s="35"/>
      <c r="T19" s="35"/>
    </row>
    <row r="20" spans="1:20" s="17" customFormat="1" ht="12.75">
      <c r="A20" s="3" t="s">
        <v>11</v>
      </c>
      <c r="B20" s="39">
        <v>223.29084267</v>
      </c>
      <c r="C20" s="39">
        <v>14.835600141500002</v>
      </c>
      <c r="D20" s="39">
        <v>278.121</v>
      </c>
      <c r="E20" s="39">
        <v>261.7851193900002</v>
      </c>
      <c r="F20" s="39">
        <v>9.360564380000001</v>
      </c>
      <c r="G20" s="39">
        <v>2.4028899999999997</v>
      </c>
      <c r="H20" s="39">
        <v>36.797393</v>
      </c>
      <c r="I20" s="39"/>
      <c r="J20" s="39">
        <v>64.361682</v>
      </c>
      <c r="K20" s="39">
        <v>25.825429</v>
      </c>
      <c r="L20" s="39">
        <v>25.318425139999995</v>
      </c>
      <c r="M20" s="39">
        <f t="shared" si="0"/>
        <v>942.0989457215001</v>
      </c>
      <c r="N20" s="35"/>
      <c r="O20" s="35"/>
      <c r="P20" s="35"/>
      <c r="Q20" s="35"/>
      <c r="R20" s="35"/>
      <c r="S20" s="35"/>
      <c r="T20" s="35"/>
    </row>
    <row r="21" spans="1:20" s="17" customFormat="1" ht="12.75">
      <c r="A21" s="3" t="s">
        <v>12</v>
      </c>
      <c r="B21" s="39">
        <v>39.985754580000005</v>
      </c>
      <c r="C21" s="39">
        <v>181.34018472309015</v>
      </c>
      <c r="D21" s="39">
        <v>376.224</v>
      </c>
      <c r="E21" s="39">
        <v>580.5869896099989</v>
      </c>
      <c r="F21" s="39">
        <v>343.77712234</v>
      </c>
      <c r="G21" s="39">
        <v>496.66202699999997</v>
      </c>
      <c r="H21" s="39">
        <v>146.039037</v>
      </c>
      <c r="I21" s="39">
        <v>1.545</v>
      </c>
      <c r="J21" s="39"/>
      <c r="K21" s="39">
        <v>7.757567</v>
      </c>
      <c r="L21" s="39">
        <v>163.72575899999998</v>
      </c>
      <c r="M21" s="39">
        <f t="shared" si="0"/>
        <v>2337.643441253089</v>
      </c>
      <c r="N21" s="35"/>
      <c r="O21" s="35"/>
      <c r="P21" s="35"/>
      <c r="Q21" s="35"/>
      <c r="R21" s="35"/>
      <c r="S21" s="35"/>
      <c r="T21" s="35"/>
    </row>
    <row r="22" spans="1:20" s="17" customFormat="1" ht="12.75">
      <c r="A22" s="3" t="s">
        <v>13</v>
      </c>
      <c r="B22" s="39">
        <v>275.8764939</v>
      </c>
      <c r="C22" s="39">
        <v>14.836625459679995</v>
      </c>
      <c r="D22" s="39">
        <v>690.613</v>
      </c>
      <c r="E22" s="39">
        <v>64.12728696999999</v>
      </c>
      <c r="F22" s="39">
        <v>22.86460979</v>
      </c>
      <c r="G22" s="39">
        <v>60.93058</v>
      </c>
      <c r="H22" s="39">
        <v>123.87141700000001</v>
      </c>
      <c r="I22" s="39">
        <v>66.302</v>
      </c>
      <c r="J22" s="39">
        <v>36.410536</v>
      </c>
      <c r="K22" s="39"/>
      <c r="L22" s="39">
        <v>122.45046432000001</v>
      </c>
      <c r="M22" s="39">
        <f t="shared" si="0"/>
        <v>1478.2830134396802</v>
      </c>
      <c r="N22" s="35"/>
      <c r="O22" s="35"/>
      <c r="P22" s="35"/>
      <c r="Q22" s="35"/>
      <c r="R22" s="35"/>
      <c r="S22" s="35"/>
      <c r="T22" s="35"/>
    </row>
    <row r="23" spans="1:20" s="17" customFormat="1" ht="12.75">
      <c r="A23" s="3" t="s">
        <v>14</v>
      </c>
      <c r="B23" s="39">
        <v>9.57850046</v>
      </c>
      <c r="C23" s="39">
        <v>133.90705855726998</v>
      </c>
      <c r="D23" s="39">
        <v>464.707</v>
      </c>
      <c r="E23" s="39">
        <v>67.25665259999998</v>
      </c>
      <c r="F23" s="39">
        <v>135.20773018000003</v>
      </c>
      <c r="G23" s="39">
        <v>383.309575</v>
      </c>
      <c r="H23" s="39">
        <v>379.79563299999995</v>
      </c>
      <c r="I23" s="39">
        <v>126.444</v>
      </c>
      <c r="J23" s="39">
        <v>56.642072</v>
      </c>
      <c r="K23" s="39">
        <v>438.79917800000004</v>
      </c>
      <c r="L23" s="39"/>
      <c r="M23" s="39">
        <f t="shared" si="0"/>
        <v>2195.64739979727</v>
      </c>
      <c r="N23" s="35"/>
      <c r="O23" s="35"/>
      <c r="P23" s="35"/>
      <c r="Q23" s="35"/>
      <c r="R23" s="35"/>
      <c r="S23" s="35"/>
      <c r="T23" s="35"/>
    </row>
    <row r="24" spans="1:13" s="19" customFormat="1" ht="15" customHeight="1">
      <c r="A24" s="18" t="s">
        <v>38</v>
      </c>
      <c r="B24" s="37">
        <f aca="true" t="shared" si="1" ref="B24:L24">SUM(B12:B23)</f>
        <v>9787.330751890002</v>
      </c>
      <c r="C24" s="37">
        <f t="shared" si="1"/>
        <v>1419.54391992592</v>
      </c>
      <c r="D24" s="37">
        <f t="shared" si="1"/>
        <v>13636.029999999999</v>
      </c>
      <c r="E24" s="37">
        <f t="shared" si="1"/>
        <v>7256.126241959999</v>
      </c>
      <c r="F24" s="37">
        <f t="shared" si="1"/>
        <v>4597.15059312</v>
      </c>
      <c r="G24" s="37">
        <f t="shared" si="1"/>
        <v>3190.594677</v>
      </c>
      <c r="H24" s="37">
        <f t="shared" si="1"/>
        <v>4611.098394</v>
      </c>
      <c r="I24" s="37">
        <f t="shared" si="1"/>
        <v>1973.691</v>
      </c>
      <c r="J24" s="37">
        <f t="shared" si="1"/>
        <v>3885.2164150000003</v>
      </c>
      <c r="K24" s="37">
        <f t="shared" si="1"/>
        <v>2003.18051</v>
      </c>
      <c r="L24" s="37">
        <f t="shared" si="1"/>
        <v>4674.330497080001</v>
      </c>
      <c r="M24" s="37">
        <f>SUM(B24:L24)</f>
        <v>57034.29299997592</v>
      </c>
    </row>
    <row r="25" spans="2:13" ht="9" customHeight="1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ht="15">
      <c r="A26" s="6"/>
      <c r="B26" s="6" t="str">
        <f>+Exp!B26</f>
        <v>Enero-junio 2009</v>
      </c>
      <c r="C26" s="6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2" ht="9" customHeight="1">
      <c r="A27" s="4"/>
      <c r="D27" s="11"/>
      <c r="E27" s="11"/>
      <c r="F27" s="11"/>
      <c r="G27" s="11"/>
      <c r="H27" s="11"/>
      <c r="I27" s="11"/>
      <c r="J27" s="11"/>
      <c r="K27" s="11"/>
      <c r="L27" s="11"/>
    </row>
    <row r="28" spans="1:22" s="17" customFormat="1" ht="12.75">
      <c r="A28" s="3" t="s">
        <v>3</v>
      </c>
      <c r="B28" s="39"/>
      <c r="C28" s="39">
        <v>303.40639394653965</v>
      </c>
      <c r="D28" s="39">
        <v>4985.239</v>
      </c>
      <c r="E28" s="39">
        <v>2220.691778939992</v>
      </c>
      <c r="F28" s="39">
        <v>493.48502256</v>
      </c>
      <c r="G28" s="39">
        <v>248.307104</v>
      </c>
      <c r="H28" s="39">
        <v>560.696342</v>
      </c>
      <c r="I28" s="39">
        <v>426.487</v>
      </c>
      <c r="J28" s="39">
        <v>495.914602</v>
      </c>
      <c r="K28" s="39">
        <v>802.827819</v>
      </c>
      <c r="L28" s="39">
        <v>444.03043400999996</v>
      </c>
      <c r="M28" s="39">
        <f>SUM(B28:L28)</f>
        <v>10981.08549645653</v>
      </c>
      <c r="N28" s="35"/>
      <c r="O28" s="35"/>
      <c r="P28" s="35"/>
      <c r="Q28" s="35"/>
      <c r="R28" s="35"/>
      <c r="S28" s="35"/>
      <c r="T28" s="35"/>
      <c r="U28" s="35"/>
      <c r="V28" s="35"/>
    </row>
    <row r="29" spans="1:22" s="17" customFormat="1" ht="12.75">
      <c r="A29" s="3" t="s">
        <v>4</v>
      </c>
      <c r="B29" s="39">
        <v>119.61178182</v>
      </c>
      <c r="C29" s="39"/>
      <c r="D29" s="39">
        <v>871.478</v>
      </c>
      <c r="E29" s="39">
        <v>33.12486013000004</v>
      </c>
      <c r="F29" s="39">
        <v>81.44018199</v>
      </c>
      <c r="G29" s="39">
        <v>5.3266</v>
      </c>
      <c r="H29" s="39">
        <v>18.333736000000002</v>
      </c>
      <c r="I29" s="39">
        <v>7.599</v>
      </c>
      <c r="J29" s="39">
        <v>100.22972800000001</v>
      </c>
      <c r="K29" s="39">
        <v>1.2987529999999998</v>
      </c>
      <c r="L29" s="39">
        <v>130.06033142</v>
      </c>
      <c r="M29" s="39">
        <f aca="true" t="shared" si="2" ref="M29:M39">SUM(B29:L29)</f>
        <v>1368.50297236</v>
      </c>
      <c r="N29" s="35"/>
      <c r="O29" s="35"/>
      <c r="P29" s="35"/>
      <c r="Q29" s="35"/>
      <c r="R29" s="35"/>
      <c r="S29" s="35"/>
      <c r="T29" s="35"/>
      <c r="U29" s="35"/>
      <c r="V29" s="35"/>
    </row>
    <row r="30" spans="1:22" s="17" customFormat="1" ht="12.75">
      <c r="A30" s="3" t="s">
        <v>5</v>
      </c>
      <c r="B30" s="39">
        <v>5108.385234219999</v>
      </c>
      <c r="C30" s="39">
        <v>371.6155078618696</v>
      </c>
      <c r="D30" s="39"/>
      <c r="E30" s="39">
        <v>1228.5058602600043</v>
      </c>
      <c r="F30" s="39">
        <v>1067.1837379600001</v>
      </c>
      <c r="G30" s="39">
        <v>309.91056100000003</v>
      </c>
      <c r="H30" s="39">
        <v>1693.8850120000002</v>
      </c>
      <c r="I30" s="39">
        <v>633.255</v>
      </c>
      <c r="J30" s="39">
        <v>776.138243</v>
      </c>
      <c r="K30" s="39">
        <v>683.3367920000001</v>
      </c>
      <c r="L30" s="39">
        <v>1747.49580556</v>
      </c>
      <c r="M30" s="39">
        <f t="shared" si="2"/>
        <v>13619.711753861871</v>
      </c>
      <c r="N30" s="35"/>
      <c r="O30" s="35"/>
      <c r="P30" s="35"/>
      <c r="Q30" s="35"/>
      <c r="R30" s="35"/>
      <c r="S30" s="35"/>
      <c r="T30" s="35"/>
      <c r="U30" s="35"/>
      <c r="V30" s="35"/>
    </row>
    <row r="31" spans="1:22" s="17" customFormat="1" ht="12.75">
      <c r="A31" s="3" t="s">
        <v>6</v>
      </c>
      <c r="B31" s="39">
        <v>308.81323532</v>
      </c>
      <c r="C31" s="39">
        <v>107.41991970032004</v>
      </c>
      <c r="D31" s="39">
        <v>1144.768</v>
      </c>
      <c r="E31" s="39"/>
      <c r="F31" s="39">
        <v>267.72537755999997</v>
      </c>
      <c r="G31" s="39">
        <v>252.011942</v>
      </c>
      <c r="H31" s="39">
        <v>761.437342</v>
      </c>
      <c r="I31" s="39">
        <v>40.141</v>
      </c>
      <c r="J31" s="39">
        <v>447.811676</v>
      </c>
      <c r="K31" s="39">
        <v>42.731196000000004</v>
      </c>
      <c r="L31" s="39">
        <v>478.22083641</v>
      </c>
      <c r="M31" s="39">
        <f t="shared" si="2"/>
        <v>3851.0805249903206</v>
      </c>
      <c r="N31" s="35"/>
      <c r="O31" s="35"/>
      <c r="P31" s="35"/>
      <c r="Q31" s="35"/>
      <c r="R31" s="35"/>
      <c r="S31" s="35"/>
      <c r="T31" s="35"/>
      <c r="U31" s="35"/>
      <c r="V31" s="35"/>
    </row>
    <row r="32" spans="1:22" s="17" customFormat="1" ht="12.75">
      <c r="A32" s="17" t="s">
        <v>7</v>
      </c>
      <c r="B32" s="39">
        <v>47.79994604</v>
      </c>
      <c r="C32" s="39">
        <v>47.45713765256996</v>
      </c>
      <c r="D32" s="39">
        <v>248.737</v>
      </c>
      <c r="E32" s="39">
        <v>675.0595562899998</v>
      </c>
      <c r="F32" s="39"/>
      <c r="G32" s="39">
        <v>734.590596</v>
      </c>
      <c r="H32" s="39">
        <v>283.522065</v>
      </c>
      <c r="I32" s="39">
        <v>3.445</v>
      </c>
      <c r="J32" s="39">
        <v>431.554213</v>
      </c>
      <c r="K32" s="39">
        <v>3.6019940000000004</v>
      </c>
      <c r="L32" s="39">
        <v>3012.70310011</v>
      </c>
      <c r="M32" s="39">
        <f t="shared" si="2"/>
        <v>5488.47060809257</v>
      </c>
      <c r="N32" s="35"/>
      <c r="O32" s="35"/>
      <c r="P32" s="35"/>
      <c r="Q32" s="35"/>
      <c r="R32" s="35"/>
      <c r="S32" s="35"/>
      <c r="T32" s="35"/>
      <c r="U32" s="35"/>
      <c r="V32" s="35"/>
    </row>
    <row r="33" spans="1:22" s="17" customFormat="1" ht="12.75">
      <c r="A33" s="3" t="s">
        <v>9</v>
      </c>
      <c r="B33" s="39">
        <v>1.7056203799999998</v>
      </c>
      <c r="C33" s="39">
        <v>0.20269872696999996</v>
      </c>
      <c r="D33" s="39">
        <v>16.556</v>
      </c>
      <c r="E33" s="39">
        <v>1.7843448100000001</v>
      </c>
      <c r="F33" s="39">
        <v>3.6169932799999995</v>
      </c>
      <c r="G33" s="39">
        <v>0.5521900000000001</v>
      </c>
      <c r="H33" s="39">
        <v>4.511395</v>
      </c>
      <c r="I33" s="39">
        <v>0.244</v>
      </c>
      <c r="J33" s="39">
        <v>0.376939</v>
      </c>
      <c r="K33" s="39">
        <v>0.06798</v>
      </c>
      <c r="L33" s="39">
        <v>119.82587170000001</v>
      </c>
      <c r="M33" s="39">
        <f t="shared" si="2"/>
        <v>149.44403289697001</v>
      </c>
      <c r="N33" s="35"/>
      <c r="O33" s="35"/>
      <c r="P33" s="35"/>
      <c r="Q33" s="35"/>
      <c r="R33" s="35"/>
      <c r="S33" s="35"/>
      <c r="T33" s="35"/>
      <c r="U33" s="35"/>
      <c r="V33" s="35"/>
    </row>
    <row r="34" spans="1:22" s="17" customFormat="1" ht="12.75">
      <c r="A34" s="3" t="s">
        <v>20</v>
      </c>
      <c r="B34" s="39">
        <v>56.687455820000004</v>
      </c>
      <c r="C34" s="39">
        <v>9.67065346531</v>
      </c>
      <c r="D34" s="39">
        <v>18.054</v>
      </c>
      <c r="E34" s="39">
        <v>267.85741937999967</v>
      </c>
      <c r="F34" s="39">
        <v>316.68945701</v>
      </c>
      <c r="G34" s="39"/>
      <c r="H34" s="39">
        <v>51.894167</v>
      </c>
      <c r="I34" s="39">
        <v>1.28</v>
      </c>
      <c r="J34" s="39">
        <v>378.172785</v>
      </c>
      <c r="K34" s="39">
        <v>4.217188</v>
      </c>
      <c r="L34" s="39">
        <v>299.60815013000007</v>
      </c>
      <c r="M34" s="39">
        <f t="shared" si="2"/>
        <v>1404.1312758053098</v>
      </c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7" customFormat="1" ht="12.75">
      <c r="A35" s="3" t="s">
        <v>10</v>
      </c>
      <c r="B35" s="39">
        <v>496.21116614</v>
      </c>
      <c r="C35" s="39">
        <v>52.767056845419994</v>
      </c>
      <c r="D35" s="39">
        <v>1227.929</v>
      </c>
      <c r="E35" s="39">
        <v>459.0863386099997</v>
      </c>
      <c r="F35" s="39">
        <v>960.5034713</v>
      </c>
      <c r="G35" s="39">
        <v>269.219064</v>
      </c>
      <c r="H35" s="39"/>
      <c r="I35" s="39">
        <v>31.784</v>
      </c>
      <c r="J35" s="39">
        <v>335.890444</v>
      </c>
      <c r="K35" s="39">
        <v>40.397588999999996</v>
      </c>
      <c r="L35" s="39">
        <v>773.16299003</v>
      </c>
      <c r="M35" s="39">
        <f t="shared" si="2"/>
        <v>4646.951119925419</v>
      </c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7" customFormat="1" ht="12.75">
      <c r="A36" s="3" t="s">
        <v>11</v>
      </c>
      <c r="B36" s="39">
        <v>496.75731227999995</v>
      </c>
      <c r="C36" s="39">
        <v>14.91865401619</v>
      </c>
      <c r="D36" s="39">
        <v>212.237</v>
      </c>
      <c r="E36" s="39">
        <v>184.99855934999997</v>
      </c>
      <c r="F36" s="39">
        <v>10.173662910000001</v>
      </c>
      <c r="G36" s="39">
        <v>1.75952</v>
      </c>
      <c r="H36" s="39">
        <v>5.193308</v>
      </c>
      <c r="I36" s="39"/>
      <c r="J36" s="39">
        <v>85.583569</v>
      </c>
      <c r="K36" s="39">
        <v>22.232404</v>
      </c>
      <c r="L36" s="39">
        <v>40.397434000000004</v>
      </c>
      <c r="M36" s="39">
        <f t="shared" si="2"/>
        <v>1074.2514235561898</v>
      </c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7" customFormat="1" ht="12.75">
      <c r="A37" s="3" t="s">
        <v>12</v>
      </c>
      <c r="B37" s="39">
        <v>28.505275010000005</v>
      </c>
      <c r="C37" s="39">
        <v>145.75754525042998</v>
      </c>
      <c r="D37" s="39">
        <v>198.811</v>
      </c>
      <c r="E37" s="39">
        <v>307.61960344000045</v>
      </c>
      <c r="F37" s="39">
        <v>292.31733010000005</v>
      </c>
      <c r="G37" s="39">
        <v>302.445491</v>
      </c>
      <c r="H37" s="39">
        <v>161.697957</v>
      </c>
      <c r="I37" s="39">
        <v>1.254</v>
      </c>
      <c r="J37" s="39"/>
      <c r="K37" s="39">
        <v>4.901605</v>
      </c>
      <c r="L37" s="39">
        <v>303.76893336</v>
      </c>
      <c r="M37" s="39">
        <f t="shared" si="2"/>
        <v>1747.0787401604307</v>
      </c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7" customFormat="1" ht="12.75">
      <c r="A38" s="3" t="s">
        <v>13</v>
      </c>
      <c r="B38" s="39">
        <v>169.68431919</v>
      </c>
      <c r="C38" s="39">
        <v>7.259285431260001</v>
      </c>
      <c r="D38" s="39">
        <v>561.202</v>
      </c>
      <c r="E38" s="39">
        <v>43.39289575999994</v>
      </c>
      <c r="F38" s="39">
        <v>21.355530480000002</v>
      </c>
      <c r="G38" s="39">
        <v>26.92023</v>
      </c>
      <c r="H38" s="39">
        <v>130.908481</v>
      </c>
      <c r="I38" s="39">
        <v>38.859</v>
      </c>
      <c r="J38" s="39">
        <v>35.036119</v>
      </c>
      <c r="K38" s="39"/>
      <c r="L38" s="39">
        <v>165.55078964999998</v>
      </c>
      <c r="M38" s="39">
        <f t="shared" si="2"/>
        <v>1200.16865051126</v>
      </c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7" customFormat="1" ht="12.75">
      <c r="A39" s="3" t="s">
        <v>14</v>
      </c>
      <c r="B39" s="39">
        <v>5.4524044300000005</v>
      </c>
      <c r="C39" s="39">
        <v>109.49100613951997</v>
      </c>
      <c r="D39" s="39">
        <v>197.427</v>
      </c>
      <c r="E39" s="39">
        <v>75.09514970000001</v>
      </c>
      <c r="F39" s="39">
        <v>275.6922233</v>
      </c>
      <c r="G39" s="39">
        <v>291.21098800000004</v>
      </c>
      <c r="H39" s="39">
        <v>200.649495</v>
      </c>
      <c r="I39" s="39">
        <v>195.085</v>
      </c>
      <c r="J39" s="39">
        <v>185.249875</v>
      </c>
      <c r="K39" s="39">
        <v>198.967712</v>
      </c>
      <c r="L39" s="39"/>
      <c r="M39" s="39">
        <f t="shared" si="2"/>
        <v>1734.3208535695203</v>
      </c>
      <c r="N39" s="35"/>
      <c r="O39" s="35"/>
      <c r="P39" s="35"/>
      <c r="Q39" s="35"/>
      <c r="R39" s="35"/>
      <c r="S39" s="35"/>
      <c r="T39" s="35"/>
      <c r="U39" s="35"/>
      <c r="V39" s="35"/>
    </row>
    <row r="40" spans="1:13" s="20" customFormat="1" ht="15" customHeight="1">
      <c r="A40" s="18" t="s">
        <v>38</v>
      </c>
      <c r="B40" s="37">
        <f aca="true" t="shared" si="3" ref="B40:J40">SUM(B28:B39)</f>
        <v>6839.613750649999</v>
      </c>
      <c r="C40" s="37">
        <f t="shared" si="3"/>
        <v>1169.965859036399</v>
      </c>
      <c r="D40" s="37">
        <f t="shared" si="3"/>
        <v>9682.437999999996</v>
      </c>
      <c r="E40" s="37">
        <f>SUM(E28:E39)</f>
        <v>5497.216366669995</v>
      </c>
      <c r="F40" s="37">
        <f t="shared" si="3"/>
        <v>3790.1829884500007</v>
      </c>
      <c r="G40" s="37">
        <f t="shared" si="3"/>
        <v>2442.2542860000003</v>
      </c>
      <c r="H40" s="37">
        <f t="shared" si="3"/>
        <v>3872.7293000000004</v>
      </c>
      <c r="I40" s="37">
        <f t="shared" si="3"/>
        <v>1379.4329999999998</v>
      </c>
      <c r="J40" s="37">
        <f t="shared" si="3"/>
        <v>3271.9581930000004</v>
      </c>
      <c r="K40" s="37">
        <f>SUM(K28:K39)</f>
        <v>1804.5810320000005</v>
      </c>
      <c r="L40" s="37">
        <f>SUM(L28:L39)</f>
        <v>7514.824676380001</v>
      </c>
      <c r="M40" s="37">
        <f>SUM(B40:L40)</f>
        <v>47265.19745218639</v>
      </c>
    </row>
    <row r="41" ht="9" customHeight="1"/>
    <row r="42" spans="1:13" ht="15">
      <c r="A42" s="6"/>
      <c r="B42" s="6" t="str">
        <f>+Exp!B42</f>
        <v>Crecimiento 2010/2009</v>
      </c>
      <c r="C42" s="6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2" ht="9" customHeight="1">
      <c r="A43" s="4"/>
      <c r="D43" s="11"/>
      <c r="E43" s="11"/>
      <c r="F43" s="11"/>
      <c r="G43" s="11"/>
      <c r="H43" s="11"/>
      <c r="I43" s="11"/>
      <c r="J43" s="11"/>
      <c r="K43" s="11"/>
      <c r="L43" s="11"/>
    </row>
    <row r="44" spans="1:13" s="17" customFormat="1" ht="12.75">
      <c r="A44" s="3" t="s">
        <v>3</v>
      </c>
      <c r="B44" s="21"/>
      <c r="C44" s="21">
        <f aca="true" t="shared" si="4" ref="C44:M44">+(C12/C28-1)*100</f>
        <v>6.052501496684326</v>
      </c>
      <c r="D44" s="21">
        <f t="shared" si="4"/>
        <v>34.634828942002606</v>
      </c>
      <c r="E44" s="21">
        <f t="shared" si="4"/>
        <v>6.554886342646404</v>
      </c>
      <c r="F44" s="21">
        <f t="shared" si="4"/>
        <v>23.72815347111432</v>
      </c>
      <c r="G44" s="21">
        <f t="shared" si="4"/>
        <v>11.044290541119594</v>
      </c>
      <c r="H44" s="21">
        <f t="shared" si="4"/>
        <v>-3.990510785247814</v>
      </c>
      <c r="I44" s="21">
        <f aca="true" t="shared" si="5" ref="I44:I51">+(I12/I28-1)*100</f>
        <v>52.65670465922761</v>
      </c>
      <c r="J44" s="21">
        <f t="shared" si="4"/>
        <v>-9.668382380077611</v>
      </c>
      <c r="K44" s="21">
        <f t="shared" si="4"/>
        <v>-19.59118148096959</v>
      </c>
      <c r="L44" s="21">
        <f>+(L12/L28-1)*100</f>
        <v>-16.287506986147537</v>
      </c>
      <c r="M44" s="21">
        <f t="shared" si="4"/>
        <v>17.84634706511521</v>
      </c>
    </row>
    <row r="45" spans="1:13" s="17" customFormat="1" ht="12.75">
      <c r="A45" s="3" t="s">
        <v>4</v>
      </c>
      <c r="B45" s="21">
        <f aca="true" t="shared" si="6" ref="B45:B56">+(B13/B29-1)*100</f>
        <v>46.23883137468003</v>
      </c>
      <c r="C45" s="21"/>
      <c r="D45" s="21">
        <f>+(D13/D29-1)*100</f>
        <v>9.162824534870651</v>
      </c>
      <c r="E45" s="21">
        <f>+(E13/E29-1)*100</f>
        <v>31.58974368173424</v>
      </c>
      <c r="F45" s="21">
        <f>+(F13/F29-1)*100</f>
        <v>29.543900765047894</v>
      </c>
      <c r="G45" s="21">
        <f>+(G13/G29-1)*100</f>
        <v>-46.01663349979348</v>
      </c>
      <c r="H45" s="21">
        <f>+(H13/H29-1)*100</f>
        <v>2.142574759448901</v>
      </c>
      <c r="I45" s="21">
        <f t="shared" si="5"/>
        <v>9.132780629030112</v>
      </c>
      <c r="J45" s="21">
        <f aca="true" t="shared" si="7" ref="J45:J52">+(J13/J29-1)*100</f>
        <v>46.31940535646268</v>
      </c>
      <c r="K45" s="21">
        <f aca="true" t="shared" si="8" ref="K45:L54">+(K13/K29-1)*100</f>
        <v>131.89513325474516</v>
      </c>
      <c r="L45" s="21">
        <f t="shared" si="8"/>
        <v>41.988848954756875</v>
      </c>
      <c r="M45" s="21">
        <f aca="true" t="shared" si="9" ref="M45:M53">+(M13/M29-1)*100</f>
        <v>19.807709200845803</v>
      </c>
    </row>
    <row r="46" spans="1:13" s="17" customFormat="1" ht="12.75">
      <c r="A46" s="3" t="s">
        <v>5</v>
      </c>
      <c r="B46" s="21">
        <f t="shared" si="6"/>
        <v>52.12655744524306</v>
      </c>
      <c r="C46" s="21">
        <f aca="true" t="shared" si="10" ref="C46:C56">+(C14/C30-1)*100</f>
        <v>26.509167116518096</v>
      </c>
      <c r="D46" s="21"/>
      <c r="E46" s="21">
        <f>+(E14/E30-1)*100</f>
        <v>60.590435928604535</v>
      </c>
      <c r="F46" s="21">
        <f>+(F14/F30-1)*100</f>
        <v>3.1938985741251535</v>
      </c>
      <c r="G46" s="21">
        <f>+(G14/G30-1)*100</f>
        <v>28.393225360267714</v>
      </c>
      <c r="H46" s="21">
        <f>+(H14/H30-1)*100</f>
        <v>19.61934432654391</v>
      </c>
      <c r="I46" s="21">
        <f t="shared" si="5"/>
        <v>62.298758004279485</v>
      </c>
      <c r="J46" s="21">
        <f t="shared" si="7"/>
        <v>24.97776533348841</v>
      </c>
      <c r="K46" s="21">
        <f t="shared" si="8"/>
        <v>5.2738391115343175</v>
      </c>
      <c r="L46" s="21">
        <f t="shared" si="8"/>
        <v>-11.54223012714828</v>
      </c>
      <c r="M46" s="21">
        <f t="shared" si="9"/>
        <v>32.17991880332747</v>
      </c>
    </row>
    <row r="47" spans="1:13" s="17" customFormat="1" ht="12.75">
      <c r="A47" s="3" t="s">
        <v>6</v>
      </c>
      <c r="B47" s="21">
        <f t="shared" si="6"/>
        <v>25.129329291727466</v>
      </c>
      <c r="C47" s="21">
        <f t="shared" si="10"/>
        <v>59.89514972793118</v>
      </c>
      <c r="D47" s="21">
        <f aca="true" t="shared" si="11" ref="D47:D56">+(D15/D31-1)*100</f>
        <v>67.28926734499916</v>
      </c>
      <c r="E47" s="21"/>
      <c r="F47" s="21">
        <f>+(F15/F31-1)*100</f>
        <v>10.784631704750991</v>
      </c>
      <c r="G47" s="21">
        <f>+(G15/G31-1)*100</f>
        <v>9.22895074551664</v>
      </c>
      <c r="H47" s="21">
        <f>+(H15/H31-1)*100</f>
        <v>21.29239046434894</v>
      </c>
      <c r="I47" s="21">
        <f t="shared" si="5"/>
        <v>30.85623178296506</v>
      </c>
      <c r="J47" s="21">
        <f t="shared" si="7"/>
        <v>-1.355538572424353</v>
      </c>
      <c r="K47" s="21">
        <f t="shared" si="8"/>
        <v>19.454054129446764</v>
      </c>
      <c r="L47" s="21">
        <f t="shared" si="8"/>
        <v>-49.901644336844264</v>
      </c>
      <c r="M47" s="21">
        <f t="shared" si="9"/>
        <v>23.434880307115826</v>
      </c>
    </row>
    <row r="48" spans="1:13" s="17" customFormat="1" ht="12.75">
      <c r="A48" s="17" t="s">
        <v>7</v>
      </c>
      <c r="B48" s="21">
        <f t="shared" si="6"/>
        <v>22.55062196300337</v>
      </c>
      <c r="C48" s="21">
        <f t="shared" si="10"/>
        <v>1.9214836895892429</v>
      </c>
      <c r="D48" s="21">
        <f t="shared" si="11"/>
        <v>80.4604863771775</v>
      </c>
      <c r="E48" s="21">
        <f aca="true" t="shared" si="12" ref="E48:E56">+(E16/E32-1)*100</f>
        <v>1.7807856252073595</v>
      </c>
      <c r="F48" s="21"/>
      <c r="G48" s="21">
        <f>+(G16/G32-1)*100</f>
        <v>27.262002820411823</v>
      </c>
      <c r="H48" s="21">
        <f>+(H16/H32-1)*100</f>
        <v>24.869389618758596</v>
      </c>
      <c r="I48" s="21">
        <f t="shared" si="5"/>
        <v>21.973875181422354</v>
      </c>
      <c r="J48" s="21">
        <f t="shared" si="7"/>
        <v>38.05716200944607</v>
      </c>
      <c r="K48" s="21">
        <f t="shared" si="8"/>
        <v>1.4953106529327798</v>
      </c>
      <c r="L48" s="21">
        <f t="shared" si="8"/>
        <v>-72.89102916280797</v>
      </c>
      <c r="M48" s="21">
        <f t="shared" si="9"/>
        <v>-27.99177607319614</v>
      </c>
    </row>
    <row r="49" spans="1:13" s="17" customFormat="1" ht="12.75">
      <c r="A49" s="3" t="s">
        <v>9</v>
      </c>
      <c r="B49" s="21">
        <f t="shared" si="6"/>
        <v>266.3475602935749</v>
      </c>
      <c r="C49" s="21">
        <f t="shared" si="10"/>
        <v>124.96866893865138</v>
      </c>
      <c r="D49" s="21">
        <f t="shared" si="11"/>
        <v>73.00676491906258</v>
      </c>
      <c r="E49" s="21">
        <f t="shared" si="12"/>
        <v>27.175922909204985</v>
      </c>
      <c r="F49" s="21">
        <f aca="true" t="shared" si="13" ref="F49:F56">+(F17/F33-1)*100</f>
        <v>-43.87007265880239</v>
      </c>
      <c r="G49" s="21">
        <f>+(G17/G33-1)*100</f>
        <v>-72.72677882612871</v>
      </c>
      <c r="H49" s="21">
        <f>+(H17/H33-1)*100</f>
        <v>108.81479010372618</v>
      </c>
      <c r="I49" s="21">
        <f t="shared" si="5"/>
        <v>65.98360655737707</v>
      </c>
      <c r="J49" s="21">
        <f t="shared" si="7"/>
        <v>4.006218512809756</v>
      </c>
      <c r="K49" s="21">
        <f t="shared" si="8"/>
        <v>558.270079435128</v>
      </c>
      <c r="L49" s="21">
        <f t="shared" si="8"/>
        <v>6.786085930055452</v>
      </c>
      <c r="M49" s="21">
        <f t="shared" si="9"/>
        <v>19.389129709197974</v>
      </c>
    </row>
    <row r="50" spans="1:13" s="17" customFormat="1" ht="12.75">
      <c r="A50" s="3" t="s">
        <v>20</v>
      </c>
      <c r="B50" s="21">
        <f t="shared" si="6"/>
        <v>34.72915939729677</v>
      </c>
      <c r="C50" s="21">
        <f t="shared" si="10"/>
        <v>-21.12953170961851</v>
      </c>
      <c r="D50" s="21">
        <f t="shared" si="11"/>
        <v>57.85975407111999</v>
      </c>
      <c r="E50" s="21">
        <f t="shared" si="12"/>
        <v>10.592589458852665</v>
      </c>
      <c r="F50" s="21">
        <f t="shared" si="13"/>
        <v>14.10995214109354</v>
      </c>
      <c r="G50" s="21"/>
      <c r="H50" s="21">
        <f>+(H18/H34-1)*100</f>
        <v>4.663475954821661</v>
      </c>
      <c r="I50" s="21">
        <f t="shared" si="5"/>
        <v>-21.640625000000014</v>
      </c>
      <c r="J50" s="21">
        <f t="shared" si="7"/>
        <v>66.7535229961088</v>
      </c>
      <c r="K50" s="21">
        <f t="shared" si="8"/>
        <v>632.7332573269202</v>
      </c>
      <c r="L50" s="21">
        <f t="shared" si="8"/>
        <v>24.48144766695235</v>
      </c>
      <c r="M50" s="21">
        <f t="shared" si="9"/>
        <v>32.458943193051915</v>
      </c>
    </row>
    <row r="51" spans="1:13" s="17" customFormat="1" ht="12.75">
      <c r="A51" s="3" t="s">
        <v>10</v>
      </c>
      <c r="B51" s="21">
        <f t="shared" si="6"/>
        <v>54.138328607100746</v>
      </c>
      <c r="C51" s="21">
        <f t="shared" si="10"/>
        <v>3.3128269662848986</v>
      </c>
      <c r="D51" s="21">
        <f t="shared" si="11"/>
        <v>41.87123196862359</v>
      </c>
      <c r="E51" s="21">
        <f t="shared" si="12"/>
        <v>99.10897962845478</v>
      </c>
      <c r="F51" s="21">
        <f t="shared" si="13"/>
        <v>67.47345935698131</v>
      </c>
      <c r="G51" s="21">
        <f aca="true" t="shared" si="14" ref="G51:G56">+(G19/G35-1)*100</f>
        <v>33.90723139873928</v>
      </c>
      <c r="H51" s="21"/>
      <c r="I51" s="21">
        <f t="shared" si="5"/>
        <v>7.425119557009818</v>
      </c>
      <c r="J51" s="21">
        <f t="shared" si="7"/>
        <v>47.26148982077025</v>
      </c>
      <c r="K51" s="21">
        <f t="shared" si="8"/>
        <v>90.15768490540366</v>
      </c>
      <c r="L51" s="21">
        <f t="shared" si="8"/>
        <v>-9.016284449582256</v>
      </c>
      <c r="M51" s="21">
        <f t="shared" si="9"/>
        <v>45.335547530620566</v>
      </c>
    </row>
    <row r="52" spans="1:13" s="17" customFormat="1" ht="12.75">
      <c r="A52" s="3" t="s">
        <v>11</v>
      </c>
      <c r="B52" s="21">
        <f t="shared" si="6"/>
        <v>-55.05031588862834</v>
      </c>
      <c r="C52" s="21">
        <f t="shared" si="10"/>
        <v>-0.5567115813522205</v>
      </c>
      <c r="D52" s="21">
        <f t="shared" si="11"/>
        <v>31.042655144955877</v>
      </c>
      <c r="E52" s="21">
        <f t="shared" si="12"/>
        <v>41.50657189428555</v>
      </c>
      <c r="F52" s="21">
        <f t="shared" si="13"/>
        <v>-7.992190592444148</v>
      </c>
      <c r="G52" s="21">
        <f t="shared" si="14"/>
        <v>36.56508593252703</v>
      </c>
      <c r="H52" s="21">
        <f>+(H20/H36-1)*100</f>
        <v>608.5540276062964</v>
      </c>
      <c r="I52" s="21"/>
      <c r="J52" s="21">
        <f t="shared" si="7"/>
        <v>-24.796683812052756</v>
      </c>
      <c r="K52" s="21">
        <f t="shared" si="8"/>
        <v>16.161207757829523</v>
      </c>
      <c r="L52" s="21">
        <f t="shared" si="8"/>
        <v>-37.32665015307657</v>
      </c>
      <c r="M52" s="21">
        <f t="shared" si="9"/>
        <v>-12.301820126727293</v>
      </c>
    </row>
    <row r="53" spans="1:13" s="17" customFormat="1" ht="12.75">
      <c r="A53" s="3" t="s">
        <v>12</v>
      </c>
      <c r="B53" s="21">
        <f t="shared" si="6"/>
        <v>40.27493004706149</v>
      </c>
      <c r="C53" s="21">
        <f t="shared" si="10"/>
        <v>24.412210984703854</v>
      </c>
      <c r="D53" s="21">
        <f t="shared" si="11"/>
        <v>89.23701404851843</v>
      </c>
      <c r="E53" s="21">
        <f t="shared" si="12"/>
        <v>88.73536768057089</v>
      </c>
      <c r="F53" s="21">
        <f t="shared" si="13"/>
        <v>17.604085335069207</v>
      </c>
      <c r="G53" s="21">
        <f t="shared" si="14"/>
        <v>64.21538484764515</v>
      </c>
      <c r="H53" s="21">
        <f>+(H21/H37-1)*100</f>
        <v>-9.68405556292835</v>
      </c>
      <c r="I53" s="21">
        <f>+(I21/I37-1)*100</f>
        <v>23.20574162679425</v>
      </c>
      <c r="J53" s="21"/>
      <c r="K53" s="21">
        <f t="shared" si="8"/>
        <v>58.26585373566413</v>
      </c>
      <c r="L53" s="21">
        <f t="shared" si="8"/>
        <v>-46.101875136136215</v>
      </c>
      <c r="M53" s="21">
        <f t="shared" si="9"/>
        <v>33.80298137211766</v>
      </c>
    </row>
    <row r="54" spans="1:13" s="17" customFormat="1" ht="12.75">
      <c r="A54" s="3" t="s">
        <v>13</v>
      </c>
      <c r="B54" s="21">
        <f t="shared" si="6"/>
        <v>62.58219688001567</v>
      </c>
      <c r="C54" s="21">
        <f t="shared" si="10"/>
        <v>104.38134855243995</v>
      </c>
      <c r="D54" s="21">
        <f t="shared" si="11"/>
        <v>23.0596113342433</v>
      </c>
      <c r="E54" s="21">
        <f t="shared" si="12"/>
        <v>47.78291664303549</v>
      </c>
      <c r="F54" s="21">
        <f t="shared" si="13"/>
        <v>7.066456679281696</v>
      </c>
      <c r="G54" s="21">
        <f t="shared" si="14"/>
        <v>126.33751643280905</v>
      </c>
      <c r="H54" s="21">
        <f>+(H22/H38-1)*100</f>
        <v>-5.375560044883565</v>
      </c>
      <c r="I54" s="21">
        <f>+(I22/I38-1)*100</f>
        <v>70.62199233124889</v>
      </c>
      <c r="J54" s="21">
        <f>+(J22/J38-1)*100</f>
        <v>3.922857437491878</v>
      </c>
      <c r="K54" s="21"/>
      <c r="L54" s="21">
        <f t="shared" si="8"/>
        <v>-26.034503019357835</v>
      </c>
      <c r="M54" s="21">
        <f>+(M22/M38-1)*100</f>
        <v>23.172940137200392</v>
      </c>
    </row>
    <row r="55" spans="1:13" s="17" customFormat="1" ht="12.75">
      <c r="A55" s="3" t="s">
        <v>14</v>
      </c>
      <c r="B55" s="21">
        <f t="shared" si="6"/>
        <v>75.67479784327003</v>
      </c>
      <c r="C55" s="21">
        <f t="shared" si="10"/>
        <v>22.29959635829597</v>
      </c>
      <c r="D55" s="21">
        <f t="shared" si="11"/>
        <v>135.38168538244517</v>
      </c>
      <c r="E55" s="21">
        <f t="shared" si="12"/>
        <v>-10.438087055308209</v>
      </c>
      <c r="F55" s="21">
        <f t="shared" si="13"/>
        <v>-50.95700250025877</v>
      </c>
      <c r="G55" s="21">
        <f t="shared" si="14"/>
        <v>31.626068656447792</v>
      </c>
      <c r="H55" s="21">
        <f>+(H23/H39-1)*100</f>
        <v>89.28312428595943</v>
      </c>
      <c r="I55" s="21">
        <f>+(I23/I39-1)*100</f>
        <v>-35.185175692646794</v>
      </c>
      <c r="J55" s="21">
        <f>+(J23/J39-1)*100</f>
        <v>-69.42396209444136</v>
      </c>
      <c r="K55" s="21">
        <f>+(K23/K39-1)*100</f>
        <v>120.53788204590705</v>
      </c>
      <c r="L55" s="21"/>
      <c r="M55" s="21">
        <f>+(M23/M39-1)*100</f>
        <v>26.59983850613703</v>
      </c>
    </row>
    <row r="56" spans="1:13" s="20" customFormat="1" ht="15" customHeight="1">
      <c r="A56" s="18" t="s">
        <v>38</v>
      </c>
      <c r="B56" s="22">
        <f t="shared" si="6"/>
        <v>43.09771148933472</v>
      </c>
      <c r="C56" s="22">
        <f t="shared" si="10"/>
        <v>21.332080672428933</v>
      </c>
      <c r="D56" s="22">
        <f t="shared" si="11"/>
        <v>40.832608481458955</v>
      </c>
      <c r="E56" s="22">
        <f t="shared" si="12"/>
        <v>31.996373400079282</v>
      </c>
      <c r="F56" s="22">
        <f t="shared" si="13"/>
        <v>21.290993261515577</v>
      </c>
      <c r="G56" s="22">
        <f t="shared" si="14"/>
        <v>30.641378962452535</v>
      </c>
      <c r="H56" s="22">
        <f>+(H24/H40-1)*100</f>
        <v>19.065858643928422</v>
      </c>
      <c r="I56" s="22">
        <f>+(I24/I40-1)*100</f>
        <v>43.079874122193715</v>
      </c>
      <c r="J56" s="22">
        <f>+(J24/J40-1)*100</f>
        <v>18.742850177975967</v>
      </c>
      <c r="K56" s="22">
        <f>+(K24/K40-1)*100</f>
        <v>11.00529566022832</v>
      </c>
      <c r="L56" s="22">
        <f>+(L24/L40-1)*100</f>
        <v>-37.79854223649443</v>
      </c>
      <c r="M56" s="22">
        <f>+(M24/M40-1)*100</f>
        <v>20.668686632848576</v>
      </c>
    </row>
    <row r="57" spans="1:13" ht="9" customHeight="1" thickBot="1">
      <c r="A57" s="1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2.25" customHeight="1">
      <c r="A58" s="1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1:13" s="26" customFormat="1" ht="12">
      <c r="A59" s="26" t="s">
        <v>52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s="26" customFormat="1" ht="12">
      <c r="A60" s="26" t="s">
        <v>57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</sheetData>
  <sheetProtection/>
  <printOptions/>
  <pageMargins left="0.7874015748031497" right="0.7874015748031497" top="0.7874015748031497" bottom="0.7874015748031497" header="0" footer="0"/>
  <pageSetup fitToHeight="2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10.00390625" style="0" customWidth="1"/>
    <col min="2" max="12" width="8.00390625" style="0" customWidth="1"/>
    <col min="13" max="13" width="8.7109375" style="0" customWidth="1"/>
    <col min="14" max="14" width="9.57421875" style="0" customWidth="1"/>
  </cols>
  <sheetData>
    <row r="1" ht="12.75">
      <c r="A1" s="5" t="s">
        <v>15</v>
      </c>
    </row>
    <row r="2" ht="12.75">
      <c r="A2" s="5" t="s">
        <v>64</v>
      </c>
    </row>
    <row r="3" ht="12.75">
      <c r="A3" s="5" t="s">
        <v>62</v>
      </c>
    </row>
    <row r="4" ht="12.75">
      <c r="A4" s="2" t="s">
        <v>63</v>
      </c>
    </row>
    <row r="5" spans="1:14" ht="7.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" customHeight="1" thickBot="1">
      <c r="A6" s="12"/>
      <c r="B6" s="13" t="s">
        <v>33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5" customHeight="1" thickBot="1">
      <c r="A7" s="29" t="s">
        <v>1</v>
      </c>
      <c r="B7" s="13" t="s">
        <v>40</v>
      </c>
      <c r="C7" s="13" t="s">
        <v>41</v>
      </c>
      <c r="D7" s="13" t="s">
        <v>42</v>
      </c>
      <c r="E7" s="13" t="s">
        <v>50</v>
      </c>
      <c r="F7" s="13" t="s">
        <v>58</v>
      </c>
      <c r="G7" s="16" t="s">
        <v>43</v>
      </c>
      <c r="H7" s="13" t="s">
        <v>44</v>
      </c>
      <c r="I7" s="13" t="s">
        <v>45</v>
      </c>
      <c r="J7" s="13" t="s">
        <v>51</v>
      </c>
      <c r="K7" s="13" t="s">
        <v>47</v>
      </c>
      <c r="L7" s="13" t="s">
        <v>48</v>
      </c>
      <c r="M7" s="13" t="s">
        <v>59</v>
      </c>
      <c r="N7" s="13" t="s">
        <v>22</v>
      </c>
    </row>
    <row r="8" spans="1:14" s="32" customFormat="1" ht="23.25" customHeight="1">
      <c r="A8" s="30"/>
      <c r="B8" s="30" t="s">
        <v>30</v>
      </c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12.75">
      <c r="A9" s="3" t="s">
        <v>3</v>
      </c>
      <c r="B9" s="25"/>
      <c r="C9" s="25">
        <v>0.00721853789626447</v>
      </c>
      <c r="D9" s="25">
        <v>22.090968408264317</v>
      </c>
      <c r="E9" s="25">
        <v>0.031599080720013425</v>
      </c>
      <c r="F9" s="46" t="s">
        <v>53</v>
      </c>
      <c r="G9" s="25">
        <v>0.7928322804912397</v>
      </c>
      <c r="H9" s="25">
        <v>0.10545991570793709</v>
      </c>
      <c r="I9" s="25">
        <v>1.9631885736696286</v>
      </c>
      <c r="J9" s="25">
        <v>0.20383701636535684</v>
      </c>
      <c r="K9" s="25">
        <v>0.13474413877464952</v>
      </c>
      <c r="L9" s="25">
        <v>0.6400747218128926</v>
      </c>
      <c r="M9" s="46" t="s">
        <v>53</v>
      </c>
      <c r="N9" s="25">
        <v>25.96992267370229</v>
      </c>
    </row>
    <row r="10" spans="1:14" ht="12.75">
      <c r="A10" s="3" t="s">
        <v>4</v>
      </c>
      <c r="B10" s="25">
        <v>0.061132788815316454</v>
      </c>
      <c r="C10" s="25"/>
      <c r="D10" s="25">
        <v>1.2559754798813723</v>
      </c>
      <c r="E10" s="25">
        <v>0.03326478683755782</v>
      </c>
      <c r="F10" s="46" t="s">
        <v>53</v>
      </c>
      <c r="G10" s="25">
        <v>-0.06404443575024618</v>
      </c>
      <c r="H10" s="25">
        <v>0.008033515880554374</v>
      </c>
      <c r="I10" s="25">
        <v>0.13372928541215287</v>
      </c>
      <c r="J10" s="25">
        <v>-0.012548906265500199</v>
      </c>
      <c r="K10" s="25">
        <v>0.31094700937827097</v>
      </c>
      <c r="L10" s="25">
        <v>0.02835675040835885</v>
      </c>
      <c r="M10" s="46" t="s">
        <v>53</v>
      </c>
      <c r="N10" s="25">
        <v>1.7548462745978373</v>
      </c>
    </row>
    <row r="11" spans="1:14" ht="12.75">
      <c r="A11" s="3" t="s">
        <v>5</v>
      </c>
      <c r="B11" s="25">
        <v>14.495715849292951</v>
      </c>
      <c r="C11" s="25">
        <v>2.0664694540533697</v>
      </c>
      <c r="D11" s="25"/>
      <c r="E11" s="25">
        <v>1.7413578012520166</v>
      </c>
      <c r="F11" s="46" t="s">
        <v>53</v>
      </c>
      <c r="G11" s="25">
        <v>6.549082235248885</v>
      </c>
      <c r="H11" s="25">
        <v>0.06932866007538295</v>
      </c>
      <c r="I11" s="25">
        <v>5.842702026757253</v>
      </c>
      <c r="J11" s="25">
        <v>0.2151010254228013</v>
      </c>
      <c r="K11" s="25">
        <v>1.3055589937626464</v>
      </c>
      <c r="L11" s="25">
        <v>1.0385722725855169</v>
      </c>
      <c r="M11" s="46" t="s">
        <v>53</v>
      </c>
      <c r="N11" s="25">
        <v>33.32388831845082</v>
      </c>
    </row>
    <row r="12" spans="1:14" ht="12.75">
      <c r="A12" s="17" t="s">
        <v>7</v>
      </c>
      <c r="B12" s="25">
        <v>1.1584104494935537</v>
      </c>
      <c r="C12" s="25">
        <v>-0.1265363350512172</v>
      </c>
      <c r="D12" s="25">
        <v>1.0996565782282963</v>
      </c>
      <c r="E12" s="25"/>
      <c r="F12" s="46" t="s">
        <v>53</v>
      </c>
      <c r="G12" s="25">
        <v>0.37191627001837646</v>
      </c>
      <c r="H12" s="25">
        <v>0.3038833062119741</v>
      </c>
      <c r="I12" s="25">
        <v>4.192031030023879</v>
      </c>
      <c r="J12" s="25">
        <v>-0.014464711084696732</v>
      </c>
      <c r="K12" s="25">
        <v>0.2951609930999586</v>
      </c>
      <c r="L12" s="25">
        <v>0.0011638860506405523</v>
      </c>
      <c r="M12" s="46" t="s">
        <v>53</v>
      </c>
      <c r="N12" s="25">
        <v>7.2812214669907585</v>
      </c>
    </row>
    <row r="13" spans="1:14" ht="12.75">
      <c r="A13" s="3" t="s">
        <v>9</v>
      </c>
      <c r="B13" s="25">
        <v>0.1311238746456539</v>
      </c>
      <c r="C13" s="25">
        <v>0.01712991465818245</v>
      </c>
      <c r="D13" s="25">
        <v>0.252955482091263</v>
      </c>
      <c r="E13" s="25">
        <v>-0.045511690401637</v>
      </c>
      <c r="F13" s="25"/>
      <c r="G13" s="25">
        <v>0.0288287526274609</v>
      </c>
      <c r="H13" s="25">
        <v>0.007573584232032575</v>
      </c>
      <c r="I13" s="25">
        <v>0.15176327936692746</v>
      </c>
      <c r="J13" s="25">
        <v>0.0016234329993994737</v>
      </c>
      <c r="K13" s="25">
        <v>0.007549725152738077</v>
      </c>
      <c r="L13" s="25">
        <v>0.12117729385455428</v>
      </c>
      <c r="M13" s="46" t="s">
        <v>53</v>
      </c>
      <c r="N13" s="25">
        <v>0.6742136492265752</v>
      </c>
    </row>
    <row r="14" spans="1:14" ht="12.75">
      <c r="A14" s="3" t="s">
        <v>6</v>
      </c>
      <c r="B14" s="25">
        <v>1.1439027782169322</v>
      </c>
      <c r="C14" s="25">
        <v>0.13711889895130955</v>
      </c>
      <c r="D14" s="25">
        <v>5.417542104905944</v>
      </c>
      <c r="E14" s="25">
        <v>0.42009687557681247</v>
      </c>
      <c r="F14" s="46" t="s">
        <v>53</v>
      </c>
      <c r="G14" s="25"/>
      <c r="H14" s="25">
        <v>-0.13495558515232464</v>
      </c>
      <c r="I14" s="25">
        <v>4.057235187601096</v>
      </c>
      <c r="J14" s="25">
        <v>0.7334839559182493</v>
      </c>
      <c r="K14" s="25">
        <v>1.9292815058802</v>
      </c>
      <c r="L14" s="25">
        <v>0.15001684246534117</v>
      </c>
      <c r="M14" s="46" t="s">
        <v>53</v>
      </c>
      <c r="N14" s="25">
        <v>13.853722564363553</v>
      </c>
    </row>
    <row r="15" spans="1:14" ht="12.75">
      <c r="A15" s="3" t="s">
        <v>20</v>
      </c>
      <c r="B15" s="25">
        <v>0.3579308850668692</v>
      </c>
      <c r="C15" s="25">
        <v>-0.02124885701111845</v>
      </c>
      <c r="D15" s="25">
        <v>1.6812149037856823</v>
      </c>
      <c r="E15" s="25">
        <v>1.7206151921251345</v>
      </c>
      <c r="F15" s="46" t="s">
        <v>53</v>
      </c>
      <c r="G15" s="25">
        <v>0.10569949279413501</v>
      </c>
      <c r="H15" s="25"/>
      <c r="I15" s="25">
        <v>0.9459517268520533</v>
      </c>
      <c r="J15" s="25">
        <v>-0.004731807083557696</v>
      </c>
      <c r="K15" s="25">
        <v>1.2272551958910765</v>
      </c>
      <c r="L15" s="25">
        <v>0.009566559823665013</v>
      </c>
      <c r="M15" s="46" t="s">
        <v>53</v>
      </c>
      <c r="N15" s="25">
        <v>6.022253292243944</v>
      </c>
    </row>
    <row r="16" spans="1:14" ht="12.75">
      <c r="A16" s="3" t="s">
        <v>10</v>
      </c>
      <c r="B16" s="25">
        <v>1.4881607070128102</v>
      </c>
      <c r="C16" s="25">
        <v>-0.006872132994331</v>
      </c>
      <c r="D16" s="25">
        <v>4.082995545451738</v>
      </c>
      <c r="E16" s="25">
        <v>0.43028053798368726</v>
      </c>
      <c r="F16" s="46" t="s">
        <v>53</v>
      </c>
      <c r="G16" s="25">
        <v>1.562105897349029</v>
      </c>
      <c r="H16" s="25">
        <v>0.049628392955613415</v>
      </c>
      <c r="I16" s="25"/>
      <c r="J16" s="25">
        <v>-0.011287091043218145</v>
      </c>
      <c r="K16" s="25">
        <v>0.17826029109953334</v>
      </c>
      <c r="L16" s="25">
        <v>0.024936469450443977</v>
      </c>
      <c r="M16" s="46" t="s">
        <v>53</v>
      </c>
      <c r="N16" s="25">
        <v>7.798208617265308</v>
      </c>
    </row>
    <row r="17" spans="1:14" ht="12.75">
      <c r="A17" s="3" t="s">
        <v>11</v>
      </c>
      <c r="B17" s="25">
        <v>1.3140570126020654</v>
      </c>
      <c r="C17" s="25">
        <v>0.032931912287924595</v>
      </c>
      <c r="D17" s="25">
        <v>3.8445817143977496</v>
      </c>
      <c r="E17" s="25">
        <v>0.014160163902103938</v>
      </c>
      <c r="F17" s="46" t="s">
        <v>53</v>
      </c>
      <c r="G17" s="25">
        <v>0.10982818190026272</v>
      </c>
      <c r="H17" s="25">
        <v>0.002534940617593102</v>
      </c>
      <c r="I17" s="25">
        <v>0.022465704447296283</v>
      </c>
      <c r="J17" s="25"/>
      <c r="K17" s="25">
        <v>0.00028396228298026733</v>
      </c>
      <c r="L17" s="25">
        <v>0.2698269518325575</v>
      </c>
      <c r="M17" s="46" t="s">
        <v>53</v>
      </c>
      <c r="N17" s="25">
        <v>5.6106705442705325</v>
      </c>
    </row>
    <row r="18" spans="1:14" ht="12.75">
      <c r="A18" s="3" t="s">
        <v>12</v>
      </c>
      <c r="B18" s="25">
        <v>0.07419960113748558</v>
      </c>
      <c r="C18" s="25">
        <v>0.48585956558565613</v>
      </c>
      <c r="D18" s="25">
        <v>2.117995320576719</v>
      </c>
      <c r="E18" s="25">
        <v>1.1922084948320384</v>
      </c>
      <c r="F18" s="46" t="s">
        <v>53</v>
      </c>
      <c r="G18" s="25">
        <v>0.5772034146789806</v>
      </c>
      <c r="H18" s="25">
        <v>1.8724081392300147</v>
      </c>
      <c r="I18" s="25">
        <v>1.4523314323076713</v>
      </c>
      <c r="J18" s="25">
        <v>0.03229939209231749</v>
      </c>
      <c r="K18" s="25"/>
      <c r="L18" s="25">
        <v>0.031541887483204335</v>
      </c>
      <c r="M18" s="46" t="s">
        <v>53</v>
      </c>
      <c r="N18" s="25">
        <v>7.836047247924087</v>
      </c>
    </row>
    <row r="19" spans="1:14" ht="12.75">
      <c r="A19" s="3" t="s">
        <v>13</v>
      </c>
      <c r="B19" s="25">
        <v>-1.545412809964043</v>
      </c>
      <c r="C19" s="25">
        <v>0.008892443196795797</v>
      </c>
      <c r="D19" s="25">
        <v>1.0016735486199906</v>
      </c>
      <c r="E19" s="25">
        <v>0.005033456092016787</v>
      </c>
      <c r="F19" s="46" t="s">
        <v>53</v>
      </c>
      <c r="G19" s="25">
        <v>-0.038722959084862424</v>
      </c>
      <c r="H19" s="25">
        <v>0.19186631384348146</v>
      </c>
      <c r="I19" s="25">
        <v>0.3720680153784294</v>
      </c>
      <c r="J19" s="25">
        <v>2.2752144196749597</v>
      </c>
      <c r="K19" s="25">
        <v>0.030091992546844935</v>
      </c>
      <c r="L19" s="25"/>
      <c r="M19" s="46" t="s">
        <v>53</v>
      </c>
      <c r="N19" s="25">
        <v>2.3007044203036098</v>
      </c>
    </row>
    <row r="20" spans="1:14" ht="12.75">
      <c r="A20" s="3" t="s">
        <v>14</v>
      </c>
      <c r="B20" s="25">
        <v>1.4709608866372144</v>
      </c>
      <c r="C20" s="25">
        <v>0.18343741585702017</v>
      </c>
      <c r="D20" s="25">
        <v>0.8981354544355417</v>
      </c>
      <c r="E20" s="25">
        <v>-14.81842709960107</v>
      </c>
      <c r="F20" s="46" t="s">
        <v>53</v>
      </c>
      <c r="G20" s="25">
        <v>-1.5827881370808914</v>
      </c>
      <c r="H20" s="25">
        <v>2.028191369545251</v>
      </c>
      <c r="I20" s="25">
        <v>0.6049841636729066</v>
      </c>
      <c r="J20" s="25">
        <v>-0.157511470918038</v>
      </c>
      <c r="K20" s="25">
        <v>-0.9732012882608264</v>
      </c>
      <c r="L20" s="25">
        <v>-0.07948036362639548</v>
      </c>
      <c r="M20" s="46"/>
      <c r="N20" s="25">
        <v>-12.42569906933928</v>
      </c>
    </row>
    <row r="21" spans="1:14" ht="6" customHeight="1">
      <c r="A21" s="3"/>
      <c r="D21" s="25"/>
      <c r="E21" s="25"/>
      <c r="F21" s="25"/>
      <c r="G21" s="25"/>
      <c r="H21" s="25"/>
      <c r="I21" s="25"/>
      <c r="J21" s="25"/>
      <c r="K21" s="25"/>
      <c r="L21" s="25"/>
      <c r="M21" s="47"/>
      <c r="N21" s="25"/>
    </row>
    <row r="22" spans="1:16" ht="12.75" customHeight="1">
      <c r="A22" s="18" t="s">
        <v>38</v>
      </c>
      <c r="B22" s="25">
        <v>20.150182022956816</v>
      </c>
      <c r="C22" s="25">
        <v>2.784400817429861</v>
      </c>
      <c r="D22" s="25">
        <v>43.74369454063862</v>
      </c>
      <c r="E22" s="25">
        <v>-9.275322400681327</v>
      </c>
      <c r="F22" s="46" t="s">
        <v>53</v>
      </c>
      <c r="G22" s="25">
        <v>8.41194099319236</v>
      </c>
      <c r="H22" s="25">
        <v>4.50395255314751</v>
      </c>
      <c r="I22" s="25">
        <v>19.738450425489297</v>
      </c>
      <c r="J22" s="25">
        <v>3.2610152560780743</v>
      </c>
      <c r="K22" s="25">
        <v>4.445932519608069</v>
      </c>
      <c r="L22" s="25">
        <v>2.2357532721407805</v>
      </c>
      <c r="M22" s="46" t="s">
        <v>53</v>
      </c>
      <c r="N22" s="25">
        <v>100.00000000000006</v>
      </c>
      <c r="P22" s="43"/>
    </row>
    <row r="23" spans="1:14" s="32" customFormat="1" ht="24.75" customHeight="1">
      <c r="A23" s="30"/>
      <c r="B23" s="30" t="s">
        <v>31</v>
      </c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6" ht="12.75">
      <c r="A24" s="3" t="s">
        <v>3</v>
      </c>
      <c r="B24" s="25"/>
      <c r="C24" s="25">
        <v>0.18797724359247814</v>
      </c>
      <c r="D24" s="25">
        <v>17.674399759460716</v>
      </c>
      <c r="E24" s="25">
        <v>1.1986256346576036</v>
      </c>
      <c r="F24" s="46" t="s">
        <v>53</v>
      </c>
      <c r="G24" s="25">
        <v>1.490044000674618</v>
      </c>
      <c r="H24" s="25">
        <v>0.28071951866828865</v>
      </c>
      <c r="I24" s="25">
        <v>-0.229035000124067</v>
      </c>
      <c r="J24" s="25">
        <v>2.2988207956550766</v>
      </c>
      <c r="K24" s="25">
        <v>-0.49080203756272045</v>
      </c>
      <c r="L24" s="25">
        <v>-1.6100104071107049</v>
      </c>
      <c r="M24" s="25">
        <v>-0.7403089426877828</v>
      </c>
      <c r="N24" s="25">
        <v>20.060430565223513</v>
      </c>
      <c r="P24" s="43"/>
    </row>
    <row r="25" spans="1:14" ht="12.75">
      <c r="A25" s="3" t="s">
        <v>4</v>
      </c>
      <c r="B25" s="25">
        <v>0.5661434042634007</v>
      </c>
      <c r="C25" s="25"/>
      <c r="D25" s="25">
        <v>0.817393991177293</v>
      </c>
      <c r="E25" s="25">
        <v>0.2462930824281295</v>
      </c>
      <c r="F25" s="46" t="s">
        <v>53</v>
      </c>
      <c r="G25" s="25">
        <v>0.10711389154513602</v>
      </c>
      <c r="H25" s="25">
        <v>-0.025090572489636656</v>
      </c>
      <c r="I25" s="25">
        <v>0.004020986365404936</v>
      </c>
      <c r="J25" s="25">
        <v>0.007104035338839853</v>
      </c>
      <c r="K25" s="25">
        <v>0.47523144566340964</v>
      </c>
      <c r="L25" s="25">
        <v>0.01753480648868872</v>
      </c>
      <c r="M25" s="25">
        <v>0.5590162962666169</v>
      </c>
      <c r="N25" s="25">
        <v>2.7747613670472826</v>
      </c>
    </row>
    <row r="26" spans="1:14" ht="12.75">
      <c r="A26" s="3" t="s">
        <v>5</v>
      </c>
      <c r="B26" s="25">
        <v>27.25764479028484</v>
      </c>
      <c r="C26" s="25">
        <v>1.0084063107796188</v>
      </c>
      <c r="D26" s="25"/>
      <c r="E26" s="25">
        <v>0.34890401084993367</v>
      </c>
      <c r="F26" s="46" t="s">
        <v>53</v>
      </c>
      <c r="G26" s="25">
        <v>7.619508402785728</v>
      </c>
      <c r="H26" s="25">
        <v>0.9007343982822482</v>
      </c>
      <c r="I26" s="25">
        <v>3.401841361610966</v>
      </c>
      <c r="J26" s="25">
        <v>4.038347235627831</v>
      </c>
      <c r="K26" s="25">
        <v>1.9844415284060297</v>
      </c>
      <c r="L26" s="25">
        <v>0.3688988691297456</v>
      </c>
      <c r="M26" s="25">
        <v>-2.0646741180214767</v>
      </c>
      <c r="N26" s="25">
        <v>44.8640527897355</v>
      </c>
    </row>
    <row r="27" spans="1:14" ht="12.75">
      <c r="A27" s="17" t="s">
        <v>7</v>
      </c>
      <c r="B27" s="25">
        <v>0.11033964277725808</v>
      </c>
      <c r="C27" s="25">
        <v>0.009334345795669661</v>
      </c>
      <c r="D27" s="25">
        <v>2.0486543408338846</v>
      </c>
      <c r="E27" s="25"/>
      <c r="F27" s="46" t="s">
        <v>53</v>
      </c>
      <c r="G27" s="25">
        <v>0.1230550308490014</v>
      </c>
      <c r="H27" s="25">
        <v>2.049975947315962</v>
      </c>
      <c r="I27" s="25">
        <v>0.7217680148082329</v>
      </c>
      <c r="J27" s="25">
        <v>0.0077489261549016945</v>
      </c>
      <c r="K27" s="25">
        <v>1.6811923396241337</v>
      </c>
      <c r="L27" s="25">
        <v>0.0005513407022842222</v>
      </c>
      <c r="M27" s="25">
        <v>-22.47895196180049</v>
      </c>
      <c r="N27" s="25">
        <v>-15.726332032939162</v>
      </c>
    </row>
    <row r="28" spans="1:14" ht="12.75">
      <c r="A28" s="3" t="s">
        <v>9</v>
      </c>
      <c r="B28" s="25">
        <v>0.04650254721920417</v>
      </c>
      <c r="C28" s="25">
        <v>0.0025929718857885145</v>
      </c>
      <c r="D28" s="25">
        <v>0.1237269094244343</v>
      </c>
      <c r="E28" s="25">
        <v>-0.016242829975790768</v>
      </c>
      <c r="F28" s="25"/>
      <c r="G28" s="25">
        <v>0.004963736587771647</v>
      </c>
      <c r="H28" s="25">
        <v>-0.004110820679718589</v>
      </c>
      <c r="I28" s="25">
        <v>0.050250967205564684</v>
      </c>
      <c r="J28" s="25">
        <v>0.0016480543077135707</v>
      </c>
      <c r="K28" s="25">
        <v>0.00015457930497380485</v>
      </c>
      <c r="L28" s="25">
        <v>0.003884822275956475</v>
      </c>
      <c r="M28" s="25">
        <v>0.08323684193916935</v>
      </c>
      <c r="N28" s="25">
        <v>0.29660777949506717</v>
      </c>
    </row>
    <row r="29" spans="1:14" ht="12.75">
      <c r="A29" s="3" t="s">
        <v>6</v>
      </c>
      <c r="B29" s="25">
        <v>0.79436928854237</v>
      </c>
      <c r="C29" s="25">
        <v>0.6586005984626516</v>
      </c>
      <c r="D29" s="25">
        <v>7.885131189798816</v>
      </c>
      <c r="E29" s="25">
        <v>0.29555649045251897</v>
      </c>
      <c r="F29" s="46" t="s">
        <v>53</v>
      </c>
      <c r="G29" s="25"/>
      <c r="H29" s="25">
        <v>0.2380779048195778</v>
      </c>
      <c r="I29" s="25">
        <v>1.6596030943385034</v>
      </c>
      <c r="J29" s="25">
        <v>0.1267875817101881</v>
      </c>
      <c r="K29" s="25">
        <v>-0.06213737976361065</v>
      </c>
      <c r="L29" s="25">
        <v>0.08509436681557461</v>
      </c>
      <c r="M29" s="25">
        <v>-2.442806089495127</v>
      </c>
      <c r="N29" s="25">
        <v>9.23827704568145</v>
      </c>
    </row>
    <row r="30" spans="1:14" ht="12.75">
      <c r="A30" s="3" t="s">
        <v>20</v>
      </c>
      <c r="B30" s="25">
        <v>0.20152404891212897</v>
      </c>
      <c r="C30" s="25">
        <v>-0.020916611783394348</v>
      </c>
      <c r="D30" s="25">
        <v>0.10692903912034755</v>
      </c>
      <c r="E30" s="25">
        <v>0.45740908768274713</v>
      </c>
      <c r="F30" s="46" t="s">
        <v>53</v>
      </c>
      <c r="G30" s="25">
        <v>0.2904366799485407</v>
      </c>
      <c r="H30" s="25"/>
      <c r="I30" s="25">
        <v>0.024772733444577588</v>
      </c>
      <c r="J30" s="25">
        <v>-0.002835472318240119</v>
      </c>
      <c r="K30" s="25">
        <v>2.584104697974019</v>
      </c>
      <c r="L30" s="25">
        <v>0.27314249174313504</v>
      </c>
      <c r="M30" s="25">
        <v>0.750820913985191</v>
      </c>
      <c r="N30" s="25">
        <v>4.665387608709051</v>
      </c>
    </row>
    <row r="31" spans="1:14" ht="12.75">
      <c r="A31" s="3" t="s">
        <v>10</v>
      </c>
      <c r="B31" s="25">
        <v>2.7499007497248353</v>
      </c>
      <c r="C31" s="25">
        <v>0.017893993153598443</v>
      </c>
      <c r="D31" s="25">
        <v>5.2630153680535665</v>
      </c>
      <c r="E31" s="25">
        <v>6.634031944509368</v>
      </c>
      <c r="F31" s="46" t="s">
        <v>53</v>
      </c>
      <c r="G31" s="25">
        <v>4.657501644693771</v>
      </c>
      <c r="H31" s="25">
        <v>0.9344235661678542</v>
      </c>
      <c r="I31" s="25"/>
      <c r="J31" s="25">
        <v>0.024157814696919407</v>
      </c>
      <c r="K31" s="25">
        <v>1.6249900231134484</v>
      </c>
      <c r="L31" s="25">
        <v>0.37282398172716363</v>
      </c>
      <c r="M31" s="25">
        <v>-0.7135826863293765</v>
      </c>
      <c r="N31" s="25">
        <v>21.565156399511146</v>
      </c>
    </row>
    <row r="32" spans="1:14" ht="12.75">
      <c r="A32" s="3" t="s">
        <v>11</v>
      </c>
      <c r="B32" s="25">
        <v>-2.799301821465731</v>
      </c>
      <c r="C32" s="25">
        <v>-0.0008501695400941285</v>
      </c>
      <c r="D32" s="25">
        <v>0.67441248453044</v>
      </c>
      <c r="E32" s="25">
        <v>-0.008323171024609135</v>
      </c>
      <c r="F32" s="46" t="s">
        <v>53</v>
      </c>
      <c r="G32" s="25">
        <v>0.7860150375678825</v>
      </c>
      <c r="H32" s="25">
        <v>0.0065857683226936605</v>
      </c>
      <c r="I32" s="25">
        <v>0.32351085978630945</v>
      </c>
      <c r="J32" s="25"/>
      <c r="K32" s="25">
        <v>-0.2172349210444758</v>
      </c>
      <c r="L32" s="25">
        <v>0.036779505148897836</v>
      </c>
      <c r="M32" s="25">
        <v>-0.15435419570046027</v>
      </c>
      <c r="N32" s="25">
        <v>-1.3527606234191465</v>
      </c>
    </row>
    <row r="33" spans="1:14" ht="12.75">
      <c r="A33" s="3" t="s">
        <v>12</v>
      </c>
      <c r="B33" s="25">
        <v>0.11751834664569029</v>
      </c>
      <c r="C33" s="25">
        <v>0.3642367842405994</v>
      </c>
      <c r="D33" s="25">
        <v>1.8160637198409169</v>
      </c>
      <c r="E33" s="25">
        <v>0.526761070032157</v>
      </c>
      <c r="F33" s="46" t="s">
        <v>53</v>
      </c>
      <c r="G33" s="25">
        <v>2.79419302262596</v>
      </c>
      <c r="H33" s="25">
        <v>1.9880707999006684</v>
      </c>
      <c r="I33" s="25">
        <v>-0.16029037614995137</v>
      </c>
      <c r="J33" s="25">
        <v>0.0029787813884760797</v>
      </c>
      <c r="K33" s="25"/>
      <c r="L33" s="25">
        <v>0.029234661346374303</v>
      </c>
      <c r="M33" s="25">
        <v>-1.4335326507446002</v>
      </c>
      <c r="N33" s="25">
        <v>6.045234159126288</v>
      </c>
    </row>
    <row r="34" spans="1:14" ht="12.75">
      <c r="A34" s="3" t="s">
        <v>13</v>
      </c>
      <c r="B34" s="25">
        <v>1.0870215588589291</v>
      </c>
      <c r="C34" s="25">
        <v>0.07756439673818658</v>
      </c>
      <c r="D34" s="25">
        <v>1.3246978634504405</v>
      </c>
      <c r="E34" s="25">
        <v>0.015447482344887686</v>
      </c>
      <c r="F34" s="46" t="s">
        <v>53</v>
      </c>
      <c r="G34" s="25">
        <v>0.21224473758670162</v>
      </c>
      <c r="H34" s="25">
        <v>0.348142259778548</v>
      </c>
      <c r="I34" s="25">
        <v>-0.07203393564506873</v>
      </c>
      <c r="J34" s="25">
        <v>0.28091648674896597</v>
      </c>
      <c r="K34" s="25">
        <v>0.014069030170464373</v>
      </c>
      <c r="L34" s="25"/>
      <c r="M34" s="25">
        <v>-0.4411905392792718</v>
      </c>
      <c r="N34" s="25">
        <v>2.8468793407527833</v>
      </c>
    </row>
    <row r="35" spans="1:14" ht="12.75">
      <c r="A35" s="3" t="s">
        <v>14</v>
      </c>
      <c r="B35" s="25">
        <v>0.04223621326882833</v>
      </c>
      <c r="C35" s="25">
        <v>0.24993155505859152</v>
      </c>
      <c r="D35" s="25">
        <v>2.7359748780477204</v>
      </c>
      <c r="E35" s="25">
        <v>-1.4380501493998348</v>
      </c>
      <c r="F35" s="46" t="s">
        <v>53</v>
      </c>
      <c r="G35" s="25">
        <v>-0.08023769510344951</v>
      </c>
      <c r="H35" s="25">
        <v>0.9427544909297076</v>
      </c>
      <c r="I35" s="25">
        <v>1.8338047480816748</v>
      </c>
      <c r="J35" s="25">
        <v>-0.7026341350047651</v>
      </c>
      <c r="K35" s="25">
        <v>-1.316476048072846</v>
      </c>
      <c r="L35" s="25">
        <v>2.4550017432705635</v>
      </c>
      <c r="M35" s="25"/>
      <c r="N35" s="25">
        <v>4.722305601076187</v>
      </c>
    </row>
    <row r="36" spans="1:14" ht="6" customHeight="1">
      <c r="A36" s="3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2.75">
      <c r="A37" s="18" t="s">
        <v>38</v>
      </c>
      <c r="B37" s="25">
        <v>30.173898769031766</v>
      </c>
      <c r="C37" s="25">
        <v>2.554771418383693</v>
      </c>
      <c r="D37" s="25">
        <v>40.470399543738594</v>
      </c>
      <c r="E37" s="25">
        <v>8.260412652557104</v>
      </c>
      <c r="F37" s="46" t="s">
        <v>53</v>
      </c>
      <c r="G37" s="25">
        <v>18.00483848976167</v>
      </c>
      <c r="H37" s="25">
        <v>7.660283261016193</v>
      </c>
      <c r="I37" s="25">
        <v>7.558213453722142</v>
      </c>
      <c r="J37" s="25">
        <v>6.083040104305908</v>
      </c>
      <c r="K37" s="25">
        <v>6.277533257812825</v>
      </c>
      <c r="L37" s="25">
        <v>2.0329361815376736</v>
      </c>
      <c r="M37" s="25">
        <v>-29.076327131867618</v>
      </c>
      <c r="N37" s="25">
        <v>99.99999999999996</v>
      </c>
    </row>
    <row r="38" spans="1:14" ht="9.75" customHeight="1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3" ht="2.25" customHeight="1">
      <c r="A39" s="1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s="26" customFormat="1" ht="12">
      <c r="A40" s="26" t="s">
        <v>52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</sheetData>
  <sheetProtection/>
  <conditionalFormatting sqref="D21:M21 C36:M36">
    <cfRule type="cellIs" priority="14" dxfId="2" operator="greaterThanOrEqual" stopIfTrue="1">
      <formula>5</formula>
    </cfRule>
    <cfRule type="cellIs" priority="15" dxfId="2" operator="lessThanOrEqual" stopIfTrue="1">
      <formula>-3</formula>
    </cfRule>
  </conditionalFormatting>
  <conditionalFormatting sqref="B9:M20 B24:M35 M22 F22 F37">
    <cfRule type="cellIs" priority="16" dxfId="0" operator="greaterThanOrEqual" stopIfTrue="1">
      <formula>3</formula>
    </cfRule>
    <cfRule type="cellIs" priority="17" dxfId="0" operator="lessThanOrEqual" stopIfTrue="1">
      <formula>-3</formula>
    </cfRule>
  </conditionalFormatting>
  <printOptions/>
  <pageMargins left="0.5905511811023623" right="0.5905511811023623" top="0.984251968503937" bottom="0.984251968503937" header="0" footer="0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13.57421875" style="0" customWidth="1"/>
    <col min="2" max="11" width="8.7109375" style="0" customWidth="1"/>
    <col min="12" max="12" width="8.8515625" style="0" customWidth="1"/>
  </cols>
  <sheetData>
    <row r="1" ht="12.75">
      <c r="A1" s="5" t="s">
        <v>16</v>
      </c>
    </row>
    <row r="2" ht="12.75">
      <c r="A2" s="5" t="str">
        <f>+Exp!A2</f>
        <v>ARGENTINA, BOLIVIA, BRASIL, CHILE, COLOMBIA, ECUADOR, MÉXICO, PARAGUAY, PERÚ Y URUGUAY</v>
      </c>
    </row>
    <row r="3" ht="12.75">
      <c r="A3" s="5" t="s">
        <v>24</v>
      </c>
    </row>
    <row r="4" spans="1:12" ht="12.75">
      <c r="A4" s="2" t="str">
        <f>+Exp!A4</f>
        <v>Enero-junio 2009-2010</v>
      </c>
      <c r="L4" s="24"/>
    </row>
    <row r="5" spans="1:11" ht="12.75">
      <c r="A5" s="2" t="s">
        <v>46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2" ht="9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 customHeight="1" thickBot="1">
      <c r="A7" s="12" t="s">
        <v>1</v>
      </c>
      <c r="B7" s="13" t="s">
        <v>40</v>
      </c>
      <c r="C7" s="13" t="s">
        <v>41</v>
      </c>
      <c r="D7" s="13" t="s">
        <v>42</v>
      </c>
      <c r="E7" s="16" t="s">
        <v>43</v>
      </c>
      <c r="F7" s="13" t="s">
        <v>50</v>
      </c>
      <c r="G7" s="13" t="s">
        <v>44</v>
      </c>
      <c r="H7" s="13" t="s">
        <v>45</v>
      </c>
      <c r="I7" s="13" t="s">
        <v>51</v>
      </c>
      <c r="J7" s="13" t="s">
        <v>47</v>
      </c>
      <c r="K7" s="13" t="s">
        <v>48</v>
      </c>
      <c r="L7" s="13" t="s">
        <v>22</v>
      </c>
    </row>
    <row r="8" ht="9" customHeight="1">
      <c r="A8" s="7"/>
    </row>
    <row r="9" spans="1:12" ht="15">
      <c r="A9" s="6"/>
      <c r="B9" s="6" t="str">
        <f>+Exp!B10</f>
        <v>Enero-junio 2010</v>
      </c>
      <c r="C9" s="6"/>
      <c r="D9" s="11"/>
      <c r="E9" s="11"/>
      <c r="F9" s="11"/>
      <c r="G9" s="11"/>
      <c r="H9" s="11"/>
      <c r="I9" s="11"/>
      <c r="J9" s="11"/>
      <c r="K9" s="11"/>
      <c r="L9" s="11"/>
    </row>
    <row r="10" ht="9" customHeight="1">
      <c r="A10" s="4"/>
    </row>
    <row r="11" spans="1:12" ht="12.75">
      <c r="A11" s="5" t="s">
        <v>8</v>
      </c>
      <c r="B11" s="36">
        <f>+Exp!B24</f>
        <v>13200.5366475</v>
      </c>
      <c r="C11" s="36">
        <f>+Exp!C24</f>
        <v>1901.7708388000003</v>
      </c>
      <c r="D11" s="36">
        <f>+Exp!D24</f>
        <v>18103.079999999998</v>
      </c>
      <c r="E11" s="36">
        <f>+Exp!E24</f>
        <v>4971.940993110002</v>
      </c>
      <c r="F11" s="36">
        <f>+Exp!F24</f>
        <v>3371.0134849499996</v>
      </c>
      <c r="G11" s="36">
        <f>+Exp!G24</f>
        <v>1876.209136</v>
      </c>
      <c r="H11" s="36">
        <f>+Exp!H24</f>
        <v>6880.738418</v>
      </c>
      <c r="I11" s="36">
        <f>+Exp!I24</f>
        <v>1629.477</v>
      </c>
      <c r="J11" s="36">
        <f>+Exp!J24</f>
        <v>2294.7491689999997</v>
      </c>
      <c r="K11" s="36">
        <f>+Exp!K24</f>
        <v>1254.828653</v>
      </c>
      <c r="L11" s="36">
        <f>SUM(B11:K11)</f>
        <v>55484.344340359996</v>
      </c>
    </row>
    <row r="12" spans="1:12" ht="9" customHeight="1">
      <c r="A12" s="2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12.75">
      <c r="A13" s="5" t="s">
        <v>28</v>
      </c>
      <c r="B13" s="36">
        <f>SUM(B15:B26)</f>
        <v>19092.96342058</v>
      </c>
      <c r="C13" s="36">
        <f aca="true" t="shared" si="0" ref="C13:K13">SUM(C15:C26)</f>
        <v>1290.6840897700001</v>
      </c>
      <c r="D13" s="36">
        <f t="shared" si="0"/>
        <v>71084.347</v>
      </c>
      <c r="E13" s="36">
        <f t="shared" si="0"/>
        <v>26899.371949639983</v>
      </c>
      <c r="F13" s="36">
        <f t="shared" si="0"/>
        <v>15878.39314236</v>
      </c>
      <c r="G13" s="36">
        <f t="shared" si="0"/>
        <v>6567.085133</v>
      </c>
      <c r="H13" s="36">
        <f t="shared" si="0"/>
        <v>134381.28419</v>
      </c>
      <c r="I13" s="36">
        <f t="shared" si="0"/>
        <v>754.8889</v>
      </c>
      <c r="J13" s="36">
        <f t="shared" si="0"/>
        <v>13449.083831</v>
      </c>
      <c r="K13" s="36">
        <f t="shared" si="0"/>
        <v>1980.9896589999998</v>
      </c>
      <c r="L13" s="36">
        <f>SUM(B13:K13)</f>
        <v>291379.09131535003</v>
      </c>
    </row>
    <row r="14" spans="1:12" ht="6.75" customHeight="1">
      <c r="A14" s="9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20" ht="14.25">
      <c r="A15" s="2" t="s">
        <v>60</v>
      </c>
      <c r="B15" s="36">
        <v>214.44139199999998</v>
      </c>
      <c r="C15" s="36">
        <v>26.040965720000003</v>
      </c>
      <c r="D15" s="36">
        <v>3263.739</v>
      </c>
      <c r="E15" s="36">
        <v>289.28496441999954</v>
      </c>
      <c r="F15" s="36">
        <v>1427.0916927699998</v>
      </c>
      <c r="G15" s="36">
        <v>1445.0216889999997</v>
      </c>
      <c r="H15" s="36">
        <v>2942.574425</v>
      </c>
      <c r="I15" s="36">
        <v>46.716</v>
      </c>
      <c r="J15" s="36">
        <v>278.2768935</v>
      </c>
      <c r="K15" s="36">
        <v>44.59389600000001</v>
      </c>
      <c r="L15" s="36">
        <f>SUM(B15:K15)</f>
        <v>9977.78091841</v>
      </c>
      <c r="M15" s="36"/>
      <c r="N15" s="44"/>
      <c r="O15" s="44"/>
      <c r="P15" s="36"/>
      <c r="Q15" s="36"/>
      <c r="R15" s="36"/>
      <c r="S15" s="36"/>
      <c r="T15" s="36"/>
    </row>
    <row r="16" spans="1:20" ht="6.75" customHeight="1">
      <c r="A16" s="9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44"/>
      <c r="O16" s="44"/>
      <c r="P16" s="36"/>
      <c r="Q16" s="36"/>
      <c r="R16" s="36"/>
      <c r="S16" s="36"/>
      <c r="T16" s="36"/>
    </row>
    <row r="17" spans="1:20" ht="14.25">
      <c r="A17" s="2" t="s">
        <v>56</v>
      </c>
      <c r="B17" s="36">
        <v>284.37789602999993</v>
      </c>
      <c r="C17" s="36">
        <v>40.133019309999995</v>
      </c>
      <c r="D17" s="36">
        <v>972.387</v>
      </c>
      <c r="E17" s="36">
        <v>830.1707655299986</v>
      </c>
      <c r="F17" s="36">
        <v>262.61902196</v>
      </c>
      <c r="G17" s="36">
        <v>23.13928</v>
      </c>
      <c r="H17" s="36">
        <v>5265.266622</v>
      </c>
      <c r="I17" s="36">
        <v>1.624</v>
      </c>
      <c r="J17" s="36">
        <v>1601.776862</v>
      </c>
      <c r="K17" s="36">
        <v>30.37109</v>
      </c>
      <c r="L17" s="36">
        <f>SUM(B17:K17)</f>
        <v>9311.865556829998</v>
      </c>
      <c r="M17" s="36"/>
      <c r="N17" s="44"/>
      <c r="O17" s="44"/>
      <c r="P17" s="36"/>
      <c r="Q17" s="36"/>
      <c r="R17" s="36"/>
      <c r="S17" s="36"/>
      <c r="T17" s="36"/>
    </row>
    <row r="18" spans="1:20" ht="14.25">
      <c r="A18" s="2" t="s">
        <v>17</v>
      </c>
      <c r="B18" s="36">
        <v>1582.5067597400002</v>
      </c>
      <c r="C18" s="36">
        <v>264.30729987</v>
      </c>
      <c r="D18" s="36">
        <v>9015.8</v>
      </c>
      <c r="E18" s="36">
        <v>3476.181571510004</v>
      </c>
      <c r="F18" s="36">
        <v>8252.997226739999</v>
      </c>
      <c r="G18" s="36">
        <v>2846.135746</v>
      </c>
      <c r="H18" s="36">
        <v>113361.015206</v>
      </c>
      <c r="I18" s="36">
        <v>4.235</v>
      </c>
      <c r="J18" s="36">
        <v>2639.2041990000002</v>
      </c>
      <c r="K18" s="36">
        <v>94.308235</v>
      </c>
      <c r="L18" s="36">
        <f>SUM(B18:K18)</f>
        <v>141536.69124386</v>
      </c>
      <c r="M18" s="36"/>
      <c r="N18" s="44"/>
      <c r="O18" s="44"/>
      <c r="P18" s="36"/>
      <c r="Q18" s="36"/>
      <c r="R18" s="36"/>
      <c r="S18" s="36"/>
      <c r="T18" s="36"/>
    </row>
    <row r="19" spans="1:20" ht="6.75" customHeight="1">
      <c r="A19" s="9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44"/>
      <c r="O19" s="44"/>
      <c r="P19" s="36"/>
      <c r="Q19" s="36"/>
      <c r="R19" s="36"/>
      <c r="S19" s="36"/>
      <c r="T19" s="36"/>
    </row>
    <row r="20" spans="1:20" ht="14.25">
      <c r="A20" s="2" t="s">
        <v>55</v>
      </c>
      <c r="B20" s="36">
        <v>5009.852812630001</v>
      </c>
      <c r="C20" s="36">
        <v>289.51208923</v>
      </c>
      <c r="D20" s="36">
        <v>19280.675</v>
      </c>
      <c r="E20" s="36">
        <v>5544.130113069999</v>
      </c>
      <c r="F20" s="36">
        <v>2391.6998331399996</v>
      </c>
      <c r="G20" s="36">
        <v>1185.17432</v>
      </c>
      <c r="H20" s="36">
        <v>6641.755366</v>
      </c>
      <c r="I20" s="36">
        <v>294.60790000000003</v>
      </c>
      <c r="J20" s="36">
        <v>2636.63362404</v>
      </c>
      <c r="K20" s="36">
        <v>498.8955219999999</v>
      </c>
      <c r="L20" s="36">
        <f>SUM(B20:K20)</f>
        <v>43772.93658011</v>
      </c>
      <c r="M20" s="36"/>
      <c r="N20" s="44"/>
      <c r="O20" s="44"/>
      <c r="P20" s="36"/>
      <c r="Q20" s="36"/>
      <c r="R20" s="36"/>
      <c r="S20" s="36"/>
      <c r="T20" s="36"/>
    </row>
    <row r="21" spans="1:20" ht="7.5" customHeight="1">
      <c r="A21" s="9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44"/>
      <c r="P21" s="36"/>
      <c r="Q21" s="36"/>
      <c r="R21" s="36"/>
      <c r="S21" s="36"/>
      <c r="T21" s="36"/>
    </row>
    <row r="22" spans="1:20" ht="14.25">
      <c r="A22" s="2" t="s">
        <v>18</v>
      </c>
      <c r="B22" s="36">
        <v>419.1405615</v>
      </c>
      <c r="C22" s="36">
        <v>222.04324870999997</v>
      </c>
      <c r="D22" s="36">
        <v>2854.127</v>
      </c>
      <c r="E22" s="36">
        <v>3167.3565618599996</v>
      </c>
      <c r="F22" s="36">
        <v>250.55660534</v>
      </c>
      <c r="G22" s="36">
        <v>175.087719</v>
      </c>
      <c r="H22" s="36">
        <v>927.757946</v>
      </c>
      <c r="I22" s="36">
        <v>10.695</v>
      </c>
      <c r="J22" s="36">
        <v>846.9157630000001</v>
      </c>
      <c r="K22" s="36">
        <v>3.399882</v>
      </c>
      <c r="L22" s="36">
        <f>SUM(B22:K22)</f>
        <v>8877.080287409999</v>
      </c>
      <c r="M22" s="36"/>
      <c r="N22" s="44"/>
      <c r="O22" s="44"/>
      <c r="P22" s="36"/>
      <c r="Q22" s="36"/>
      <c r="R22" s="36"/>
      <c r="S22" s="36"/>
      <c r="T22" s="36"/>
    </row>
    <row r="23" spans="1:20" ht="14.25">
      <c r="A23" s="2" t="s">
        <v>19</v>
      </c>
      <c r="B23" s="36">
        <v>3105.85723925</v>
      </c>
      <c r="C23" s="36">
        <v>109.56336773000001</v>
      </c>
      <c r="D23" s="36">
        <v>14412.589</v>
      </c>
      <c r="E23" s="36">
        <v>7653.503654129993</v>
      </c>
      <c r="F23" s="36">
        <v>1363.7455008499999</v>
      </c>
      <c r="G23" s="36">
        <v>153.611</v>
      </c>
      <c r="H23" s="36">
        <v>1926.824984</v>
      </c>
      <c r="I23" s="36">
        <v>18.068</v>
      </c>
      <c r="J23" s="36">
        <v>2527.1359479999996</v>
      </c>
      <c r="K23" s="36">
        <v>234.279386</v>
      </c>
      <c r="L23" s="36">
        <f>SUM(B23:K23)</f>
        <v>31505.178079959987</v>
      </c>
      <c r="M23" s="36"/>
      <c r="N23" s="44"/>
      <c r="O23" s="44"/>
      <c r="P23" s="36"/>
      <c r="Q23" s="36"/>
      <c r="R23" s="36"/>
      <c r="S23" s="36"/>
      <c r="T23" s="36"/>
    </row>
    <row r="24" spans="1:20" ht="14.25">
      <c r="A24" s="2" t="s">
        <v>35</v>
      </c>
      <c r="B24" s="36">
        <v>1733.92767801</v>
      </c>
      <c r="C24" s="36">
        <v>216.07820003999998</v>
      </c>
      <c r="D24" s="36">
        <v>4528.523</v>
      </c>
      <c r="E24" s="36">
        <v>3159.1624725599986</v>
      </c>
      <c r="F24" s="36">
        <v>597.2291704300001</v>
      </c>
      <c r="G24" s="36">
        <v>196.5931</v>
      </c>
      <c r="H24" s="36">
        <v>1059.937009</v>
      </c>
      <c r="I24" s="36">
        <v>19.107</v>
      </c>
      <c r="J24" s="36">
        <v>640.073643</v>
      </c>
      <c r="K24" s="36">
        <v>54.635896</v>
      </c>
      <c r="L24" s="36">
        <f>SUM(B24:K24)</f>
        <v>12205.267169039998</v>
      </c>
      <c r="M24" s="36"/>
      <c r="N24" s="44"/>
      <c r="O24" s="36"/>
      <c r="P24" s="36"/>
      <c r="Q24" s="36"/>
      <c r="R24" s="36"/>
      <c r="S24" s="36"/>
      <c r="T24" s="36"/>
    </row>
    <row r="25" spans="1:20" ht="7.5" customHeight="1">
      <c r="A25" s="9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ht="12.75">
      <c r="A26" s="2" t="s">
        <v>26</v>
      </c>
      <c r="B26" s="36">
        <v>6742.859081419997</v>
      </c>
      <c r="C26" s="36">
        <v>123.00589916000003</v>
      </c>
      <c r="D26" s="36">
        <v>16756.507</v>
      </c>
      <c r="E26" s="36">
        <v>2779.58184655999</v>
      </c>
      <c r="F26" s="36">
        <v>1332.4540911300032</v>
      </c>
      <c r="G26" s="36">
        <v>542.3222790000001</v>
      </c>
      <c r="H26" s="36">
        <v>2256.1526319999994</v>
      </c>
      <c r="I26" s="36">
        <v>359.836</v>
      </c>
      <c r="J26" s="36">
        <v>2279.0668984600006</v>
      </c>
      <c r="K26" s="36">
        <v>1020.5057519999999</v>
      </c>
      <c r="L26" s="36">
        <f>SUM(B26:K26)</f>
        <v>34192.29147972999</v>
      </c>
      <c r="M26" s="36"/>
      <c r="N26" s="36"/>
      <c r="O26" s="36"/>
      <c r="P26" s="36"/>
      <c r="Q26" s="36"/>
      <c r="R26" s="36"/>
      <c r="S26" s="36"/>
      <c r="T26" s="36"/>
    </row>
    <row r="27" spans="1:12" ht="9" customHeight="1">
      <c r="A27" s="9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2" ht="12.75">
      <c r="A28" s="23" t="s">
        <v>27</v>
      </c>
      <c r="B28" s="36">
        <f aca="true" t="shared" si="1" ref="B28:L28">+B11+B13</f>
        <v>32293.50006808</v>
      </c>
      <c r="C28" s="36">
        <f t="shared" si="1"/>
        <v>3192.4549285700004</v>
      </c>
      <c r="D28" s="36">
        <f t="shared" si="1"/>
        <v>89187.427</v>
      </c>
      <c r="E28" s="36">
        <f t="shared" si="1"/>
        <v>31871.312942749984</v>
      </c>
      <c r="F28" s="36">
        <f t="shared" si="1"/>
        <v>19249.40662731</v>
      </c>
      <c r="G28" s="36">
        <f t="shared" si="1"/>
        <v>8443.294269</v>
      </c>
      <c r="H28" s="36">
        <f t="shared" si="1"/>
        <v>141262.022608</v>
      </c>
      <c r="I28" s="36">
        <f t="shared" si="1"/>
        <v>2384.3659000000002</v>
      </c>
      <c r="J28" s="36">
        <f t="shared" si="1"/>
        <v>15743.832999999999</v>
      </c>
      <c r="K28" s="36">
        <f t="shared" si="1"/>
        <v>3235.818312</v>
      </c>
      <c r="L28" s="36">
        <f t="shared" si="1"/>
        <v>346863.43565571005</v>
      </c>
    </row>
    <row r="29" ht="9" customHeight="1">
      <c r="L29" s="24"/>
    </row>
    <row r="30" spans="1:12" ht="15">
      <c r="A30" s="6"/>
      <c r="B30" s="6" t="str">
        <f>+Exp!B26</f>
        <v>Enero-junio 2009</v>
      </c>
      <c r="C30" s="6"/>
      <c r="D30" s="11"/>
      <c r="E30" s="11"/>
      <c r="F30" s="11"/>
      <c r="G30" s="11"/>
      <c r="H30" s="11"/>
      <c r="I30" s="11"/>
      <c r="J30" s="11"/>
      <c r="K30" s="11"/>
      <c r="L30" s="34"/>
    </row>
    <row r="31" spans="1:12" ht="9" customHeight="1">
      <c r="A31" s="4"/>
      <c r="D31" s="11"/>
      <c r="E31" s="11"/>
      <c r="F31" s="11"/>
      <c r="G31" s="11"/>
      <c r="H31" s="11"/>
      <c r="I31" s="11"/>
      <c r="J31" s="11"/>
      <c r="K31" s="11"/>
      <c r="L31" s="24"/>
    </row>
    <row r="32" spans="1:12" ht="12.75">
      <c r="A32" s="5" t="s">
        <v>8</v>
      </c>
      <c r="B32" s="36">
        <f>+Exp!B40</f>
        <v>10581.587538779999</v>
      </c>
      <c r="C32" s="36">
        <f>+Exp!C40</f>
        <v>1539.8781258299998</v>
      </c>
      <c r="D32" s="36">
        <f>+Exp!D40</f>
        <v>12417.646999999997</v>
      </c>
      <c r="E32" s="36">
        <f>+Exp!E40</f>
        <v>3878.628518729999</v>
      </c>
      <c r="F32" s="36">
        <f>+Exp!F40</f>
        <v>4576.54092419</v>
      </c>
      <c r="G32" s="36">
        <f>+Exp!G40</f>
        <v>1290.8237279999998</v>
      </c>
      <c r="H32" s="36">
        <f>+Exp!H40</f>
        <v>4315.302677</v>
      </c>
      <c r="I32" s="36">
        <f>+Exp!I40</f>
        <v>1205.638</v>
      </c>
      <c r="J32" s="36">
        <f>+Exp!J40</f>
        <v>1716.9047110000001</v>
      </c>
      <c r="K32" s="36">
        <f>+Exp!K40</f>
        <v>964.244477</v>
      </c>
      <c r="L32" s="36">
        <f>SUM(B32:K32)</f>
        <v>42487.19570053</v>
      </c>
    </row>
    <row r="33" spans="1:12" ht="9" customHeight="1">
      <c r="A33" s="2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12" ht="12.75">
      <c r="A34" s="5" t="s">
        <v>28</v>
      </c>
      <c r="B34" s="36">
        <f>SUM(B36:B47)</f>
        <v>16796.51054019</v>
      </c>
      <c r="C34" s="36">
        <f aca="true" t="shared" si="2" ref="C34:K34">SUM(C36:C47)</f>
        <v>944.2627694099998</v>
      </c>
      <c r="D34" s="36">
        <f t="shared" si="2"/>
        <v>57533.890999999996</v>
      </c>
      <c r="E34" s="36">
        <f t="shared" si="2"/>
        <v>18344.06784237</v>
      </c>
      <c r="F34" s="36">
        <f t="shared" si="2"/>
        <v>10908.779589729993</v>
      </c>
      <c r="G34" s="36">
        <f t="shared" si="2"/>
        <v>4668.84287</v>
      </c>
      <c r="H34" s="36">
        <f t="shared" si="2"/>
        <v>99361.74774400001</v>
      </c>
      <c r="I34" s="36">
        <f t="shared" si="2"/>
        <v>501.77064899999993</v>
      </c>
      <c r="J34" s="36">
        <f t="shared" si="2"/>
        <v>9690.704973</v>
      </c>
      <c r="K34" s="36">
        <f t="shared" si="2"/>
        <v>1595.7016480000007</v>
      </c>
      <c r="L34" s="36">
        <f>SUM(B34:K34)</f>
        <v>220346.27962569997</v>
      </c>
    </row>
    <row r="35" spans="1:12" ht="6.75" customHeight="1">
      <c r="A35" s="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21" ht="12.75">
      <c r="A36" s="2" t="s">
        <v>60</v>
      </c>
      <c r="B36" s="36">
        <v>192.4501196</v>
      </c>
      <c r="C36" s="36">
        <v>27.44906073</v>
      </c>
      <c r="D36" s="36">
        <v>2138.326</v>
      </c>
      <c r="E36" s="36">
        <v>307.8335395200011</v>
      </c>
      <c r="F36" s="36">
        <v>891.00245863</v>
      </c>
      <c r="G36" s="36">
        <v>876.0981489999999</v>
      </c>
      <c r="H36" s="36">
        <v>2379.8746629999996</v>
      </c>
      <c r="I36" s="36">
        <v>27.951</v>
      </c>
      <c r="J36" s="36">
        <v>183.53179407</v>
      </c>
      <c r="K36" s="36">
        <v>61.338233</v>
      </c>
      <c r="L36" s="36">
        <f>SUM(B36:K36)</f>
        <v>7085.855017550001</v>
      </c>
      <c r="M36" s="8"/>
      <c r="N36" s="8"/>
      <c r="O36" s="8"/>
      <c r="P36" s="8"/>
      <c r="Q36" s="8"/>
      <c r="R36" s="8"/>
      <c r="S36" s="8"/>
      <c r="T36" s="8"/>
      <c r="U36" s="8"/>
    </row>
    <row r="37" spans="1:21" ht="6.75" customHeight="1">
      <c r="A37" s="9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8"/>
      <c r="N37" s="8"/>
      <c r="O37" s="8"/>
      <c r="P37" s="8"/>
      <c r="Q37" s="8"/>
      <c r="R37" s="8"/>
      <c r="S37" s="8"/>
      <c r="T37" s="8"/>
      <c r="U37" s="8"/>
    </row>
    <row r="38" spans="1:21" ht="12.75">
      <c r="A38" s="2" t="s">
        <v>56</v>
      </c>
      <c r="B38" s="36">
        <v>217.68710664000002</v>
      </c>
      <c r="C38" s="36">
        <v>27.65220639</v>
      </c>
      <c r="D38" s="36">
        <v>739.456</v>
      </c>
      <c r="E38" s="36">
        <v>524.9322405499995</v>
      </c>
      <c r="F38" s="36">
        <v>210.95754273</v>
      </c>
      <c r="G38" s="36">
        <v>18.73675</v>
      </c>
      <c r="H38" s="36">
        <v>3463.4806280000003</v>
      </c>
      <c r="I38" s="36">
        <v>1.892</v>
      </c>
      <c r="J38" s="36">
        <v>949.968709</v>
      </c>
      <c r="K38" s="36">
        <v>18.169904</v>
      </c>
      <c r="L38" s="36">
        <f>SUM(B38:K38)</f>
        <v>6172.93308731</v>
      </c>
      <c r="M38" s="8"/>
      <c r="N38" s="8"/>
      <c r="O38" s="8"/>
      <c r="P38" s="8"/>
      <c r="Q38" s="8"/>
      <c r="R38" s="8"/>
      <c r="S38" s="8"/>
      <c r="T38" s="8"/>
      <c r="U38" s="8"/>
    </row>
    <row r="39" spans="1:21" ht="12.75">
      <c r="A39" s="2" t="s">
        <v>17</v>
      </c>
      <c r="B39" s="36">
        <v>1816.47007738</v>
      </c>
      <c r="C39" s="36">
        <v>188.33010593000003</v>
      </c>
      <c r="D39" s="36">
        <v>7311.387</v>
      </c>
      <c r="E39" s="36">
        <v>3072.4985738700025</v>
      </c>
      <c r="F39" s="36">
        <v>5556.447356740001</v>
      </c>
      <c r="G39" s="36">
        <v>2182.621805</v>
      </c>
      <c r="H39" s="36">
        <v>84219.79675499999</v>
      </c>
      <c r="I39" s="36">
        <v>18.048</v>
      </c>
      <c r="J39" s="36">
        <v>1889.740733</v>
      </c>
      <c r="K39" s="36">
        <v>94.02819199999999</v>
      </c>
      <c r="L39" s="36">
        <f>SUM(B39:K39)</f>
        <v>106349.36859891999</v>
      </c>
      <c r="M39" s="8"/>
      <c r="N39" s="8"/>
      <c r="O39" s="8"/>
      <c r="P39" s="8"/>
      <c r="Q39" s="8"/>
      <c r="R39" s="8"/>
      <c r="S39" s="8"/>
      <c r="T39" s="8"/>
      <c r="U39" s="8"/>
    </row>
    <row r="40" spans="1:21" ht="6.75" customHeight="1">
      <c r="A40" s="9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8"/>
      <c r="N40" s="8"/>
      <c r="O40" s="8"/>
      <c r="P40" s="8"/>
      <c r="Q40" s="8"/>
      <c r="R40" s="8"/>
      <c r="S40" s="8"/>
      <c r="T40" s="8"/>
      <c r="U40" s="8"/>
    </row>
    <row r="41" spans="1:21" ht="12.75">
      <c r="A41" s="2" t="s">
        <v>55</v>
      </c>
      <c r="B41" s="36">
        <v>4949.68802651</v>
      </c>
      <c r="C41" s="36">
        <v>131.72127928999996</v>
      </c>
      <c r="D41" s="36">
        <v>15990.348</v>
      </c>
      <c r="E41" s="36">
        <v>4261.959748429999</v>
      </c>
      <c r="F41" s="36">
        <v>2419.08824135</v>
      </c>
      <c r="G41" s="36">
        <v>1021.49311</v>
      </c>
      <c r="H41" s="36">
        <v>5166.566857</v>
      </c>
      <c r="I41" s="36">
        <v>87.262</v>
      </c>
      <c r="J41" s="36">
        <v>1584.61249838</v>
      </c>
      <c r="K41" s="36">
        <v>407.27018400000003</v>
      </c>
      <c r="L41" s="36">
        <f>SUM(B41:K41)</f>
        <v>36020.00994496</v>
      </c>
      <c r="M41" s="8"/>
      <c r="N41" s="8"/>
      <c r="O41" s="8"/>
      <c r="P41" s="8"/>
      <c r="Q41" s="8"/>
      <c r="R41" s="8"/>
      <c r="S41" s="8"/>
      <c r="T41" s="8"/>
      <c r="U41" s="8"/>
    </row>
    <row r="42" spans="1:21" ht="7.5" customHeight="1">
      <c r="A42" s="9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8"/>
      <c r="N42" s="8"/>
      <c r="O42" s="8"/>
      <c r="P42" s="8"/>
      <c r="Q42" s="8"/>
      <c r="R42" s="8"/>
      <c r="S42" s="8"/>
      <c r="T42" s="8"/>
      <c r="U42" s="8"/>
    </row>
    <row r="43" spans="1:21" ht="12.75">
      <c r="A43" s="2" t="s">
        <v>18</v>
      </c>
      <c r="B43" s="36">
        <v>224.35056393</v>
      </c>
      <c r="C43" s="36">
        <v>46.958177830000004</v>
      </c>
      <c r="D43" s="36">
        <v>1957.299</v>
      </c>
      <c r="E43" s="36">
        <v>1934.1074115399992</v>
      </c>
      <c r="F43" s="36">
        <v>175.53974871000003</v>
      </c>
      <c r="G43" s="36">
        <v>55.611662</v>
      </c>
      <c r="H43" s="36">
        <v>721.6237169999999</v>
      </c>
      <c r="I43" s="36">
        <v>17.879</v>
      </c>
      <c r="J43" s="36">
        <v>485.743815</v>
      </c>
      <c r="K43" s="36">
        <v>3.182312</v>
      </c>
      <c r="L43" s="36">
        <f>SUM(B43:K43)</f>
        <v>5622.295408009999</v>
      </c>
      <c r="M43" s="8"/>
      <c r="N43" s="8"/>
      <c r="O43" s="8"/>
      <c r="P43" s="8"/>
      <c r="Q43" s="8"/>
      <c r="R43" s="8"/>
      <c r="S43" s="8"/>
      <c r="T43" s="8"/>
      <c r="U43" s="8"/>
    </row>
    <row r="44" spans="1:21" ht="12.75">
      <c r="A44" s="2" t="s">
        <v>19</v>
      </c>
      <c r="B44" s="36">
        <v>2290.0073832499993</v>
      </c>
      <c r="C44" s="36">
        <v>48.734211300000005</v>
      </c>
      <c r="D44" s="36">
        <v>12205.29</v>
      </c>
      <c r="E44" s="36">
        <v>4580.503309350006</v>
      </c>
      <c r="F44" s="36">
        <v>328.1502302999999</v>
      </c>
      <c r="G44" s="36">
        <v>50.421</v>
      </c>
      <c r="H44" s="36">
        <v>1239.597703</v>
      </c>
      <c r="I44" s="36">
        <v>18.236</v>
      </c>
      <c r="J44" s="36">
        <v>1860.2699679999998</v>
      </c>
      <c r="K44" s="36">
        <v>126.05294</v>
      </c>
      <c r="L44" s="36">
        <f>SUM(B44:K44)</f>
        <v>22747.26274520001</v>
      </c>
      <c r="M44" s="8"/>
      <c r="N44" s="8"/>
      <c r="O44" s="8"/>
      <c r="P44" s="8"/>
      <c r="Q44" s="8"/>
      <c r="R44" s="8"/>
      <c r="S44" s="8"/>
      <c r="T44" s="8"/>
      <c r="U44" s="8"/>
    </row>
    <row r="45" spans="1:21" ht="12.75">
      <c r="A45" s="2" t="s">
        <v>35</v>
      </c>
      <c r="B45" s="36">
        <v>1421.3903892300002</v>
      </c>
      <c r="C45" s="36">
        <v>368.25606562</v>
      </c>
      <c r="D45" s="36">
        <v>3771.024</v>
      </c>
      <c r="E45" s="36">
        <v>1936.8134739800005</v>
      </c>
      <c r="F45" s="36">
        <v>163.76353646</v>
      </c>
      <c r="G45" s="36">
        <v>14.7855</v>
      </c>
      <c r="H45" s="36">
        <v>550.368209</v>
      </c>
      <c r="I45" s="36">
        <v>37.774</v>
      </c>
      <c r="J45" s="36">
        <v>468.532288</v>
      </c>
      <c r="K45" s="36">
        <v>41.63160499999999</v>
      </c>
      <c r="L45" s="36">
        <f>SUM(B45:K45)</f>
        <v>8774.33906729</v>
      </c>
      <c r="M45" s="8"/>
      <c r="N45" s="8"/>
      <c r="O45" s="8"/>
      <c r="P45" s="8"/>
      <c r="Q45" s="8"/>
      <c r="R45" s="8"/>
      <c r="S45" s="8"/>
      <c r="T45" s="8"/>
      <c r="U45" s="8"/>
    </row>
    <row r="46" spans="1:21" ht="7.5" customHeight="1">
      <c r="A46" s="9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8"/>
      <c r="N46" s="8"/>
      <c r="O46" s="8"/>
      <c r="P46" s="8"/>
      <c r="Q46" s="8"/>
      <c r="R46" s="8"/>
      <c r="S46" s="8"/>
      <c r="T46" s="8"/>
      <c r="U46" s="8"/>
    </row>
    <row r="47" spans="1:21" ht="12.75">
      <c r="A47" s="2" t="s">
        <v>26</v>
      </c>
      <c r="B47" s="36">
        <v>5684.46687365</v>
      </c>
      <c r="C47" s="36">
        <v>105.16166231999965</v>
      </c>
      <c r="D47" s="36">
        <v>13420.761</v>
      </c>
      <c r="E47" s="36">
        <v>1725.419545129992</v>
      </c>
      <c r="F47" s="36">
        <v>1163.8304748099931</v>
      </c>
      <c r="G47" s="36">
        <v>449.0748939999994</v>
      </c>
      <c r="H47" s="36">
        <v>1620.4392120000273</v>
      </c>
      <c r="I47" s="36">
        <v>292.72864899999996</v>
      </c>
      <c r="J47" s="36">
        <v>2268.3051675499996</v>
      </c>
      <c r="K47" s="36">
        <v>844.0282780000005</v>
      </c>
      <c r="L47" s="36">
        <f>SUM(B47:K47)</f>
        <v>27574.215756460017</v>
      </c>
      <c r="M47" s="8"/>
      <c r="N47" s="8"/>
      <c r="O47" s="8"/>
      <c r="P47" s="8"/>
      <c r="Q47" s="8"/>
      <c r="R47" s="8"/>
      <c r="S47" s="8"/>
      <c r="T47" s="8"/>
      <c r="U47" s="8"/>
    </row>
    <row r="48" spans="1:12" ht="9" customHeight="1">
      <c r="A48" s="9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12.75">
      <c r="A49" s="23" t="s">
        <v>27</v>
      </c>
      <c r="B49" s="36">
        <f aca="true" t="shared" si="3" ref="B49:L49">+B32+B34</f>
        <v>27378.098078969997</v>
      </c>
      <c r="C49" s="36">
        <f t="shared" si="3"/>
        <v>2484.1408952399997</v>
      </c>
      <c r="D49" s="36">
        <f t="shared" si="3"/>
        <v>69951.538</v>
      </c>
      <c r="E49" s="36">
        <f t="shared" si="3"/>
        <v>22222.6963611</v>
      </c>
      <c r="F49" s="36">
        <f t="shared" si="3"/>
        <v>15485.320513919993</v>
      </c>
      <c r="G49" s="36">
        <f t="shared" si="3"/>
        <v>5959.666598</v>
      </c>
      <c r="H49" s="36">
        <f t="shared" si="3"/>
        <v>103677.050421</v>
      </c>
      <c r="I49" s="36">
        <f t="shared" si="3"/>
        <v>1707.408649</v>
      </c>
      <c r="J49" s="36">
        <f t="shared" si="3"/>
        <v>11407.609684</v>
      </c>
      <c r="K49" s="36">
        <f t="shared" si="3"/>
        <v>2559.9461250000004</v>
      </c>
      <c r="L49" s="36">
        <f t="shared" si="3"/>
        <v>262833.47532623</v>
      </c>
    </row>
    <row r="50" ht="9" customHeight="1"/>
    <row r="51" spans="1:12" ht="15">
      <c r="A51" s="6"/>
      <c r="B51" s="6" t="str">
        <f>+Exp!B42</f>
        <v>Crecimiento 2010/2009</v>
      </c>
      <c r="C51" s="6"/>
      <c r="D51" s="11"/>
      <c r="E51" s="11"/>
      <c r="F51" s="11"/>
      <c r="G51" s="11"/>
      <c r="H51" s="11"/>
      <c r="I51" s="11"/>
      <c r="J51" s="11"/>
      <c r="K51" s="11"/>
      <c r="L51" s="11"/>
    </row>
    <row r="52" spans="1:11" ht="9" customHeight="1">
      <c r="A52" s="4"/>
      <c r="D52" s="11"/>
      <c r="E52" s="11"/>
      <c r="F52" s="11"/>
      <c r="G52" s="11"/>
      <c r="H52" s="11"/>
      <c r="I52" s="11"/>
      <c r="J52" s="11"/>
      <c r="K52" s="11"/>
    </row>
    <row r="53" spans="1:12" ht="12.75">
      <c r="A53" s="5" t="s">
        <v>8</v>
      </c>
      <c r="B53" s="21">
        <f aca="true" t="shared" si="4" ref="B53:L53">+(B11/B32-1)*100</f>
        <v>24.75005852497962</v>
      </c>
      <c r="C53" s="21">
        <f t="shared" si="4"/>
        <v>23.50138669415407</v>
      </c>
      <c r="D53" s="21">
        <f t="shared" si="4"/>
        <v>45.78510727515448</v>
      </c>
      <c r="E53" s="21">
        <f t="shared" si="4"/>
        <v>28.188120339454215</v>
      </c>
      <c r="F53" s="21">
        <f t="shared" si="4"/>
        <v>-26.341454369346994</v>
      </c>
      <c r="G53" s="21">
        <f t="shared" si="4"/>
        <v>45.3497557646384</v>
      </c>
      <c r="H53" s="21">
        <f t="shared" si="4"/>
        <v>59.44972886081521</v>
      </c>
      <c r="I53" s="21">
        <f t="shared" si="4"/>
        <v>35.15474794258311</v>
      </c>
      <c r="J53" s="21">
        <f t="shared" si="4"/>
        <v>33.65617522613924</v>
      </c>
      <c r="K53" s="21">
        <f t="shared" si="4"/>
        <v>30.135944040258167</v>
      </c>
      <c r="L53" s="21">
        <f t="shared" si="4"/>
        <v>30.590742517910783</v>
      </c>
    </row>
    <row r="54" spans="1:12" ht="9" customHeight="1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2.75">
      <c r="A55" s="5" t="s">
        <v>28</v>
      </c>
      <c r="B55" s="21">
        <f aca="true" t="shared" si="5" ref="B55:L55">(B13/B34-1)*100</f>
        <v>13.67220218089431</v>
      </c>
      <c r="C55" s="21">
        <f t="shared" si="5"/>
        <v>36.68696167873413</v>
      </c>
      <c r="D55" s="21">
        <f t="shared" si="5"/>
        <v>23.552128605381473</v>
      </c>
      <c r="E55" s="21">
        <f t="shared" si="5"/>
        <v>46.63798771780306</v>
      </c>
      <c r="F55" s="21">
        <f t="shared" si="5"/>
        <v>45.55609096097808</v>
      </c>
      <c r="G55" s="21">
        <f t="shared" si="5"/>
        <v>40.65766006385216</v>
      </c>
      <c r="H55" s="21">
        <f t="shared" si="5"/>
        <v>35.24448516769843</v>
      </c>
      <c r="I55" s="21">
        <f t="shared" si="5"/>
        <v>50.445009389140296</v>
      </c>
      <c r="J55" s="21">
        <f t="shared" si="5"/>
        <v>38.78333793538757</v>
      </c>
      <c r="K55" s="21">
        <f t="shared" si="5"/>
        <v>24.145366490214904</v>
      </c>
      <c r="L55" s="21">
        <f t="shared" si="5"/>
        <v>32.23690085002242</v>
      </c>
    </row>
    <row r="56" spans="1:12" ht="6.75" customHeight="1">
      <c r="A56" s="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2.75">
      <c r="A57" s="2" t="s">
        <v>60</v>
      </c>
      <c r="B57" s="21">
        <f aca="true" t="shared" si="6" ref="B57:L57">(B15/B36-1)*100</f>
        <v>11.42699856238487</v>
      </c>
      <c r="C57" s="21">
        <f t="shared" si="6"/>
        <v>-5.129847698070932</v>
      </c>
      <c r="D57" s="21">
        <f t="shared" si="6"/>
        <v>52.63056241190538</v>
      </c>
      <c r="E57" s="21">
        <f t="shared" si="6"/>
        <v>-6.025521172554493</v>
      </c>
      <c r="F57" s="21">
        <f t="shared" si="6"/>
        <v>60.16697585372406</v>
      </c>
      <c r="G57" s="21">
        <f t="shared" si="6"/>
        <v>64.9383337528316</v>
      </c>
      <c r="H57" s="21">
        <f t="shared" si="6"/>
        <v>23.64409230235165</v>
      </c>
      <c r="I57" s="21">
        <f t="shared" si="6"/>
        <v>67.13534399484813</v>
      </c>
      <c r="J57" s="21">
        <f t="shared" si="6"/>
        <v>51.62326228547831</v>
      </c>
      <c r="K57" s="21">
        <f t="shared" si="6"/>
        <v>-27.298368702600207</v>
      </c>
      <c r="L57" s="21">
        <f t="shared" si="6"/>
        <v>40.81265978061048</v>
      </c>
    </row>
    <row r="58" spans="1:12" ht="6.75" customHeight="1">
      <c r="A58" s="9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2.75">
      <c r="A59" s="2" t="s">
        <v>56</v>
      </c>
      <c r="B59" s="21">
        <f aca="true" t="shared" si="7" ref="B59:L59">+(B17/B38-1)*100</f>
        <v>30.63607689925787</v>
      </c>
      <c r="C59" s="21">
        <f t="shared" si="7"/>
        <v>45.13496226656797</v>
      </c>
      <c r="D59" s="21">
        <f t="shared" si="7"/>
        <v>31.50031915353988</v>
      </c>
      <c r="E59" s="21">
        <f t="shared" si="7"/>
        <v>58.14817635513953</v>
      </c>
      <c r="F59" s="21">
        <f t="shared" si="7"/>
        <v>24.489041046577032</v>
      </c>
      <c r="G59" s="21">
        <f t="shared" si="7"/>
        <v>23.49676438016197</v>
      </c>
      <c r="H59" s="21">
        <f t="shared" si="7"/>
        <v>52.02240715405555</v>
      </c>
      <c r="I59" s="21">
        <f t="shared" si="7"/>
        <v>-14.164904862579276</v>
      </c>
      <c r="J59" s="21">
        <f t="shared" si="7"/>
        <v>68.61364451531635</v>
      </c>
      <c r="K59" s="21">
        <f t="shared" si="7"/>
        <v>67.15052539628168</v>
      </c>
      <c r="L59" s="21">
        <f t="shared" si="7"/>
        <v>50.84993511387408</v>
      </c>
    </row>
    <row r="60" spans="1:12" ht="12.75">
      <c r="A60" s="2" t="s">
        <v>17</v>
      </c>
      <c r="B60" s="21">
        <f aca="true" t="shared" si="8" ref="B60:L60">+(B18/B39-1)*100</f>
        <v>-12.88010854422984</v>
      </c>
      <c r="C60" s="21">
        <f t="shared" si="8"/>
        <v>40.342564225095146</v>
      </c>
      <c r="D60" s="21">
        <f t="shared" si="8"/>
        <v>23.311760135252023</v>
      </c>
      <c r="E60" s="21">
        <f t="shared" si="8"/>
        <v>13.138590236399605</v>
      </c>
      <c r="F60" s="21">
        <f t="shared" si="8"/>
        <v>48.530107402692636</v>
      </c>
      <c r="G60" s="21">
        <f t="shared" si="8"/>
        <v>30.39985853160665</v>
      </c>
      <c r="H60" s="21">
        <f t="shared" si="8"/>
        <v>34.60138776607762</v>
      </c>
      <c r="I60" s="21">
        <f t="shared" si="8"/>
        <v>-76.53479609929077</v>
      </c>
      <c r="J60" s="21">
        <f t="shared" si="8"/>
        <v>39.6595920759041</v>
      </c>
      <c r="K60" s="21">
        <f t="shared" si="8"/>
        <v>0.29782876182498086</v>
      </c>
      <c r="L60" s="21">
        <f t="shared" si="8"/>
        <v>33.08653648677831</v>
      </c>
    </row>
    <row r="61" spans="1:12" ht="6.75" customHeight="1">
      <c r="A61" s="9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2.75">
      <c r="A62" s="2" t="s">
        <v>55</v>
      </c>
      <c r="B62" s="21">
        <f aca="true" t="shared" si="9" ref="B62:L62">+(B20/B41-1)*100</f>
        <v>1.2155268331612845</v>
      </c>
      <c r="C62" s="21">
        <f t="shared" si="9"/>
        <v>119.79143445198778</v>
      </c>
      <c r="D62" s="21">
        <f t="shared" si="9"/>
        <v>20.576956799189116</v>
      </c>
      <c r="E62" s="21">
        <f t="shared" si="9"/>
        <v>30.084056169519656</v>
      </c>
      <c r="F62" s="21">
        <f t="shared" si="9"/>
        <v>-1.1321789648613967</v>
      </c>
      <c r="G62" s="21">
        <f t="shared" si="9"/>
        <v>16.023721393480585</v>
      </c>
      <c r="H62" s="21">
        <f t="shared" si="9"/>
        <v>28.55258723694476</v>
      </c>
      <c r="I62" s="21">
        <f t="shared" si="9"/>
        <v>237.61305035410606</v>
      </c>
      <c r="J62" s="21">
        <f t="shared" si="9"/>
        <v>66.38980361037888</v>
      </c>
      <c r="K62" s="21">
        <f t="shared" si="9"/>
        <v>22.497433300936144</v>
      </c>
      <c r="L62" s="21">
        <f t="shared" si="9"/>
        <v>21.523943627435905</v>
      </c>
    </row>
    <row r="63" spans="1:12" ht="7.5" customHeight="1">
      <c r="A63" s="9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2.75">
      <c r="A64" s="2" t="s">
        <v>18</v>
      </c>
      <c r="B64" s="21">
        <f aca="true" t="shared" si="10" ref="B64:L64">+(B22/B43-1)*100</f>
        <v>86.82393935536385</v>
      </c>
      <c r="C64" s="21">
        <f t="shared" si="10"/>
        <v>372.8532046406281</v>
      </c>
      <c r="D64" s="21">
        <f t="shared" si="10"/>
        <v>45.81967292682416</v>
      </c>
      <c r="E64" s="21">
        <f t="shared" si="10"/>
        <v>63.76321930011359</v>
      </c>
      <c r="F64" s="21">
        <f t="shared" si="10"/>
        <v>42.734968678764254</v>
      </c>
      <c r="G64" s="21">
        <f t="shared" si="10"/>
        <v>214.8399323149162</v>
      </c>
      <c r="H64" s="21">
        <f t="shared" si="10"/>
        <v>28.565334556486043</v>
      </c>
      <c r="I64" s="21">
        <f t="shared" si="10"/>
        <v>-40.18121818893674</v>
      </c>
      <c r="J64" s="21">
        <f t="shared" si="10"/>
        <v>74.35441005049135</v>
      </c>
      <c r="K64" s="21">
        <f t="shared" si="10"/>
        <v>6.836853206096705</v>
      </c>
      <c r="L64" s="21">
        <f t="shared" si="10"/>
        <v>57.890677084718064</v>
      </c>
    </row>
    <row r="65" spans="1:12" ht="12.75">
      <c r="A65" s="2" t="s">
        <v>19</v>
      </c>
      <c r="B65" s="21">
        <f>+(B24/B44-1)*100</f>
        <v>-24.282878269624007</v>
      </c>
      <c r="C65" s="21">
        <f aca="true" t="shared" si="11" ref="C65:L65">+(C23/C44-1)*100</f>
        <v>124.8181817400213</v>
      </c>
      <c r="D65" s="21">
        <f t="shared" si="11"/>
        <v>18.084773077903105</v>
      </c>
      <c r="E65" s="21">
        <f t="shared" si="11"/>
        <v>67.08870482654578</v>
      </c>
      <c r="F65" s="21">
        <f t="shared" si="11"/>
        <v>315.58572108977125</v>
      </c>
      <c r="G65" s="21">
        <f t="shared" si="11"/>
        <v>204.65678982963445</v>
      </c>
      <c r="H65" s="21">
        <f t="shared" si="11"/>
        <v>55.43954133964706</v>
      </c>
      <c r="I65" s="21">
        <f t="shared" si="11"/>
        <v>-0.9212546611098937</v>
      </c>
      <c r="J65" s="21">
        <f t="shared" si="11"/>
        <v>35.84780658029738</v>
      </c>
      <c r="K65" s="21">
        <f t="shared" si="11"/>
        <v>85.85793080272461</v>
      </c>
      <c r="L65" s="21">
        <f t="shared" si="11"/>
        <v>38.50096353508741</v>
      </c>
    </row>
    <row r="66" spans="1:12" ht="12.75">
      <c r="A66" s="2" t="s">
        <v>35</v>
      </c>
      <c r="B66" s="21">
        <f>+(B26/B45-1)*100</f>
        <v>374.384738528643</v>
      </c>
      <c r="C66" s="21">
        <f aca="true" t="shared" si="12" ref="C66:L66">+(C24/C45-1)*100</f>
        <v>-41.32392641619946</v>
      </c>
      <c r="D66" s="21">
        <f t="shared" si="12"/>
        <v>20.08735558299284</v>
      </c>
      <c r="E66" s="21">
        <f t="shared" si="12"/>
        <v>63.111343193424105</v>
      </c>
      <c r="F66" s="21">
        <f t="shared" si="12"/>
        <v>264.6899568365611</v>
      </c>
      <c r="G66" s="21">
        <f t="shared" si="12"/>
        <v>1229.6344391464609</v>
      </c>
      <c r="H66" s="21">
        <f t="shared" si="12"/>
        <v>92.5868884988595</v>
      </c>
      <c r="I66" s="21">
        <f t="shared" si="12"/>
        <v>-49.41758881770531</v>
      </c>
      <c r="J66" s="21">
        <f t="shared" si="12"/>
        <v>36.612493822410784</v>
      </c>
      <c r="K66" s="21">
        <f t="shared" si="12"/>
        <v>31.236583360165948</v>
      </c>
      <c r="L66" s="21">
        <f t="shared" si="12"/>
        <v>39.10184089580273</v>
      </c>
    </row>
    <row r="67" spans="1:12" ht="7.5" customHeight="1">
      <c r="A67" s="9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2.75">
      <c r="A68" s="2" t="s">
        <v>26</v>
      </c>
      <c r="B68" s="21">
        <f aca="true" t="shared" si="13" ref="B68:L68">+(B26/B47-1)*100</f>
        <v>18.619023231116174</v>
      </c>
      <c r="C68" s="21">
        <f t="shared" si="13"/>
        <v>16.968386050899053</v>
      </c>
      <c r="D68" s="21">
        <f t="shared" si="13"/>
        <v>24.855118126311915</v>
      </c>
      <c r="E68" s="21">
        <f t="shared" si="13"/>
        <v>61.09599861699597</v>
      </c>
      <c r="F68" s="21">
        <f t="shared" si="13"/>
        <v>14.488675109451798</v>
      </c>
      <c r="G68" s="21">
        <f t="shared" si="13"/>
        <v>20.7643282325199</v>
      </c>
      <c r="H68" s="21">
        <f t="shared" si="13"/>
        <v>39.23093290339121</v>
      </c>
      <c r="I68" s="21">
        <f t="shared" si="13"/>
        <v>22.924763677640602</v>
      </c>
      <c r="J68" s="21">
        <f t="shared" si="13"/>
        <v>0.4744392890320359</v>
      </c>
      <c r="K68" s="21">
        <f t="shared" si="13"/>
        <v>20.908952768523157</v>
      </c>
      <c r="L68" s="21">
        <f t="shared" si="13"/>
        <v>24.000957204810103</v>
      </c>
    </row>
    <row r="69" spans="1:12" ht="12.75">
      <c r="A69" s="9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12.75">
      <c r="A70" s="23" t="s">
        <v>27</v>
      </c>
      <c r="B70" s="21">
        <f aca="true" t="shared" si="14" ref="B70:L70">+(B28/B49-1)*100</f>
        <v>17.953774491317496</v>
      </c>
      <c r="C70" s="21">
        <f t="shared" si="14"/>
        <v>28.513440388475566</v>
      </c>
      <c r="D70" s="21">
        <f t="shared" si="14"/>
        <v>27.49887929554886</v>
      </c>
      <c r="E70" s="21">
        <f t="shared" si="14"/>
        <v>43.41784824338206</v>
      </c>
      <c r="F70" s="21">
        <f t="shared" si="14"/>
        <v>24.307447236926173</v>
      </c>
      <c r="G70" s="21">
        <f t="shared" si="14"/>
        <v>41.67393645532922</v>
      </c>
      <c r="H70" s="21">
        <f t="shared" si="14"/>
        <v>36.25196900797158</v>
      </c>
      <c r="I70" s="21">
        <f t="shared" si="14"/>
        <v>39.648226650162655</v>
      </c>
      <c r="J70" s="21">
        <f t="shared" si="14"/>
        <v>38.01167322617873</v>
      </c>
      <c r="K70" s="21">
        <f t="shared" si="14"/>
        <v>26.40181292877792</v>
      </c>
      <c r="L70" s="21">
        <f t="shared" si="14"/>
        <v>31.970798325891224</v>
      </c>
    </row>
    <row r="71" spans="1:12" ht="9" customHeight="1" thickBot="1">
      <c r="A71" s="10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 ht="2.25" customHeight="1">
      <c r="A72" s="1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1:12" s="26" customFormat="1" ht="12">
      <c r="A73" s="26" t="s">
        <v>54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</sheetData>
  <sheetProtection/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13.57421875" style="0" customWidth="1"/>
    <col min="2" max="12" width="8.57421875" style="0" customWidth="1"/>
    <col min="13" max="13" width="8.8515625" style="0" customWidth="1"/>
  </cols>
  <sheetData>
    <row r="1" ht="12.75">
      <c r="A1" s="5" t="s">
        <v>34</v>
      </c>
    </row>
    <row r="2" ht="12.75">
      <c r="A2" s="5" t="str">
        <f>Imp!A2</f>
        <v>ARGENTINA, BOLIVIA, BRASIL, CHILE, COLOMBIA, ECUADOR, MÉXICO, PARAGUAY, PERÚURUGUAY Y VENEZUELA</v>
      </c>
    </row>
    <row r="3" ht="12.75">
      <c r="A3" s="5" t="s">
        <v>25</v>
      </c>
    </row>
    <row r="4" ht="12.75">
      <c r="A4" s="2" t="str">
        <f>+Exp!A4</f>
        <v>Enero-junio 2009-2010</v>
      </c>
    </row>
    <row r="5" ht="12.75">
      <c r="A5" s="2" t="s">
        <v>46</v>
      </c>
    </row>
    <row r="6" spans="1:13" ht="9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thickBot="1">
      <c r="A7" s="12" t="s">
        <v>1</v>
      </c>
      <c r="B7" s="13" t="s">
        <v>40</v>
      </c>
      <c r="C7" s="13" t="s">
        <v>41</v>
      </c>
      <c r="D7" s="13" t="s">
        <v>42</v>
      </c>
      <c r="E7" s="16" t="s">
        <v>43</v>
      </c>
      <c r="F7" s="13" t="s">
        <v>50</v>
      </c>
      <c r="G7" s="13" t="s">
        <v>44</v>
      </c>
      <c r="H7" s="13" t="s">
        <v>45</v>
      </c>
      <c r="I7" s="13" t="s">
        <v>51</v>
      </c>
      <c r="J7" s="13" t="s">
        <v>47</v>
      </c>
      <c r="K7" s="13" t="s">
        <v>48</v>
      </c>
      <c r="L7" s="13" t="s">
        <v>59</v>
      </c>
      <c r="M7" s="13" t="s">
        <v>22</v>
      </c>
    </row>
    <row r="8" ht="7.5" customHeight="1">
      <c r="A8" s="7"/>
    </row>
    <row r="9" spans="1:13" ht="15">
      <c r="A9" s="6"/>
      <c r="B9" s="6" t="str">
        <f>+Exp!B10</f>
        <v>Enero-junio 2010</v>
      </c>
      <c r="C9" s="6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ht="7.5" customHeight="1">
      <c r="A10" s="4"/>
    </row>
    <row r="11" spans="1:13" ht="12.75">
      <c r="A11" s="5" t="s">
        <v>8</v>
      </c>
      <c r="B11" s="36">
        <f>+Imp!B24</f>
        <v>9787.330751890002</v>
      </c>
      <c r="C11" s="36">
        <f>+Imp!C24</f>
        <v>1419.54391992592</v>
      </c>
      <c r="D11" s="36">
        <f>+Imp!D24</f>
        <v>13636.029999999999</v>
      </c>
      <c r="E11" s="36">
        <f>+Imp!E24</f>
        <v>7256.126241959999</v>
      </c>
      <c r="F11" s="36">
        <f>+Imp!F24</f>
        <v>4597.15059312</v>
      </c>
      <c r="G11" s="36">
        <f>+Imp!G24</f>
        <v>3190.594677</v>
      </c>
      <c r="H11" s="36">
        <f>+Imp!H24</f>
        <v>4611.098394</v>
      </c>
      <c r="I11" s="36">
        <f>+Imp!I24</f>
        <v>1973.691</v>
      </c>
      <c r="J11" s="36">
        <f>+Imp!J24</f>
        <v>3885.2164150000003</v>
      </c>
      <c r="K11" s="36">
        <f>+Imp!K24</f>
        <v>2003.18051</v>
      </c>
      <c r="L11" s="36">
        <f>+Imp!L24</f>
        <v>4674.330497080001</v>
      </c>
      <c r="M11" s="36">
        <f>SUM(B11:L11)</f>
        <v>57034.29299997592</v>
      </c>
    </row>
    <row r="12" spans="1:13" ht="9" customHeight="1">
      <c r="A12" s="2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2.75">
      <c r="A13" s="5" t="s">
        <v>28</v>
      </c>
      <c r="B13" s="36">
        <f>SUM(B15:B26)</f>
        <v>15015.50952621</v>
      </c>
      <c r="C13" s="36">
        <f aca="true" t="shared" si="0" ref="C13:K13">SUM(C15:C26)</f>
        <v>1025.409901423951</v>
      </c>
      <c r="D13" s="36">
        <f t="shared" si="0"/>
        <v>67673.258</v>
      </c>
      <c r="E13" s="36">
        <f t="shared" si="0"/>
        <v>16824.26650265003</v>
      </c>
      <c r="F13" s="36">
        <f t="shared" si="0"/>
        <v>12671.244407290003</v>
      </c>
      <c r="G13" s="36">
        <f t="shared" si="0"/>
        <v>5813.744831000001</v>
      </c>
      <c r="H13" s="36">
        <f t="shared" si="0"/>
        <v>136338.50559999997</v>
      </c>
      <c r="I13" s="36">
        <f t="shared" si="0"/>
        <v>2198.279</v>
      </c>
      <c r="J13" s="36">
        <f t="shared" si="0"/>
        <v>9533.362663</v>
      </c>
      <c r="K13" s="36">
        <f t="shared" si="0"/>
        <v>1798.8135779999998</v>
      </c>
      <c r="L13" s="36">
        <f>SUM(L15:L26)</f>
        <v>9999.060031790003</v>
      </c>
      <c r="M13" s="36">
        <f>SUM(B13:L13)</f>
        <v>278891.45404136396</v>
      </c>
    </row>
    <row r="14" spans="1:13" ht="6.75" customHeight="1">
      <c r="A14" s="9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22" ht="12.75">
      <c r="A15" s="2" t="s">
        <v>60</v>
      </c>
      <c r="B15" s="36">
        <v>197.17585069</v>
      </c>
      <c r="C15" s="36">
        <v>3.841</v>
      </c>
      <c r="D15" s="36">
        <v>423.544</v>
      </c>
      <c r="E15" s="36">
        <v>345.2133032799984</v>
      </c>
      <c r="F15" s="36">
        <v>311.36187216999997</v>
      </c>
      <c r="G15" s="36">
        <v>646.943498</v>
      </c>
      <c r="H15" s="36">
        <v>1724.609649</v>
      </c>
      <c r="I15" s="36">
        <v>4.66</v>
      </c>
      <c r="J15" s="36">
        <v>265.05181366</v>
      </c>
      <c r="K15" s="36">
        <v>11.98</v>
      </c>
      <c r="L15" s="36">
        <v>526.4954426600005</v>
      </c>
      <c r="M15" s="36">
        <f>SUM(B15:L15)</f>
        <v>4460.876429459999</v>
      </c>
      <c r="N15" s="8"/>
      <c r="O15" s="8"/>
      <c r="P15" s="8"/>
      <c r="Q15" s="8"/>
      <c r="R15" s="8"/>
      <c r="S15" s="8"/>
      <c r="T15" s="8"/>
      <c r="U15" s="8"/>
      <c r="V15" s="8"/>
    </row>
    <row r="16" spans="1:22" ht="6.75" customHeight="1">
      <c r="A16" s="9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8"/>
      <c r="O16" s="8"/>
      <c r="P16" s="8"/>
      <c r="Q16" s="8"/>
      <c r="R16" s="8"/>
      <c r="S16" s="8"/>
      <c r="T16" s="8"/>
      <c r="U16" s="8"/>
      <c r="V16" s="8"/>
    </row>
    <row r="17" spans="1:22" ht="12.75">
      <c r="A17" s="2" t="s">
        <v>56</v>
      </c>
      <c r="B17" s="36">
        <v>202.21343253999999</v>
      </c>
      <c r="C17" s="36">
        <v>44.938026986460024</v>
      </c>
      <c r="D17" s="36">
        <v>1261.793</v>
      </c>
      <c r="E17" s="36">
        <v>399.82726984000055</v>
      </c>
      <c r="F17" s="36">
        <v>343.41486101999993</v>
      </c>
      <c r="G17" s="36">
        <v>145.83737</v>
      </c>
      <c r="H17" s="36">
        <v>4045.5419229999998</v>
      </c>
      <c r="I17" s="36">
        <v>3.846</v>
      </c>
      <c r="J17" s="36">
        <v>255.399143</v>
      </c>
      <c r="K17" s="36">
        <v>21.49106</v>
      </c>
      <c r="L17" s="36">
        <v>231.57486048000004</v>
      </c>
      <c r="M17" s="36">
        <f>SUM(B17:L17)</f>
        <v>6955.87694686646</v>
      </c>
      <c r="N17" s="8"/>
      <c r="O17" s="8"/>
      <c r="P17" s="8"/>
      <c r="Q17" s="8"/>
      <c r="R17" s="8"/>
      <c r="S17" s="8"/>
      <c r="T17" s="8"/>
      <c r="U17" s="8"/>
      <c r="V17" s="8"/>
    </row>
    <row r="18" spans="1:22" ht="12.75">
      <c r="A18" s="2" t="s">
        <v>17</v>
      </c>
      <c r="B18" s="36">
        <v>2772.03245665</v>
      </c>
      <c r="C18" s="36">
        <v>318.96590359590937</v>
      </c>
      <c r="D18" s="36">
        <v>12190.747</v>
      </c>
      <c r="E18" s="36">
        <v>4398.487948540007</v>
      </c>
      <c r="F18" s="36">
        <v>4791.44716239</v>
      </c>
      <c r="G18" s="36">
        <v>2333.719436</v>
      </c>
      <c r="H18" s="36">
        <v>69165.245123</v>
      </c>
      <c r="I18" s="36">
        <v>180.647</v>
      </c>
      <c r="J18" s="36">
        <v>2625.3325839999998</v>
      </c>
      <c r="K18" s="36">
        <v>379.521128</v>
      </c>
      <c r="L18" s="36">
        <v>4068.791113839996</v>
      </c>
      <c r="M18" s="36">
        <f>SUM(B18:L18)</f>
        <v>103224.9368560159</v>
      </c>
      <c r="N18" s="8"/>
      <c r="O18" s="8"/>
      <c r="P18" s="8"/>
      <c r="Q18" s="8"/>
      <c r="R18" s="8"/>
      <c r="S18" s="8"/>
      <c r="T18" s="8"/>
      <c r="U18" s="8"/>
      <c r="V18" s="8"/>
    </row>
    <row r="19" spans="1:22" ht="6.75" customHeight="1">
      <c r="A19" s="9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8"/>
      <c r="O19" s="8"/>
      <c r="P19" s="8"/>
      <c r="Q19" s="8"/>
      <c r="R19" s="8"/>
      <c r="S19" s="8"/>
      <c r="T19" s="8"/>
      <c r="U19" s="8"/>
      <c r="V19" s="8"/>
    </row>
    <row r="20" spans="1:22" ht="12.75">
      <c r="A20" s="2" t="s">
        <v>55</v>
      </c>
      <c r="B20" s="36">
        <v>4500.95180332</v>
      </c>
      <c r="C20" s="36">
        <v>198.94034420369002</v>
      </c>
      <c r="D20" s="36">
        <v>17333.98</v>
      </c>
      <c r="E20" s="36">
        <v>3564.650427700003</v>
      </c>
      <c r="F20" s="36">
        <v>2423.54277122</v>
      </c>
      <c r="G20" s="36">
        <v>828.7434470000001</v>
      </c>
      <c r="H20" s="36">
        <v>15320.171333</v>
      </c>
      <c r="I20" s="36">
        <v>223.555</v>
      </c>
      <c r="J20" s="36">
        <v>1423.3408719000001</v>
      </c>
      <c r="K20" s="36">
        <v>437.344</v>
      </c>
      <c r="L20" s="36">
        <v>2275.3803157599987</v>
      </c>
      <c r="M20" s="36">
        <f>SUM(B20:L20)</f>
        <v>48530.600314103685</v>
      </c>
      <c r="N20" s="8"/>
      <c r="O20" s="8"/>
      <c r="P20" s="8"/>
      <c r="Q20" s="8"/>
      <c r="R20" s="8"/>
      <c r="S20" s="8"/>
      <c r="T20" s="8"/>
      <c r="U20" s="8"/>
      <c r="V20" s="8"/>
    </row>
    <row r="21" spans="1:22" ht="7.5" customHeight="1">
      <c r="A21" s="9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8"/>
      <c r="O21" s="8"/>
      <c r="P21" s="8"/>
      <c r="Q21" s="8"/>
      <c r="R21" s="8"/>
      <c r="S21" s="8"/>
      <c r="T21" s="8"/>
      <c r="U21" s="8"/>
      <c r="V21" s="8"/>
    </row>
    <row r="22" spans="1:22" ht="12.75">
      <c r="A22" s="2" t="s">
        <v>18</v>
      </c>
      <c r="B22" s="36">
        <v>557.34941697</v>
      </c>
      <c r="C22" s="36">
        <v>129.59617441539996</v>
      </c>
      <c r="D22" s="36">
        <v>3176.558</v>
      </c>
      <c r="E22" s="36">
        <v>1371.1111457100021</v>
      </c>
      <c r="F22" s="36">
        <v>471.85335213</v>
      </c>
      <c r="G22" s="36">
        <v>325.590912</v>
      </c>
      <c r="H22" s="36">
        <v>7106.175943</v>
      </c>
      <c r="I22" s="36">
        <v>146.649</v>
      </c>
      <c r="J22" s="36">
        <v>647.889651</v>
      </c>
      <c r="K22" s="36">
        <v>44.694201</v>
      </c>
      <c r="L22" s="36">
        <v>225.83308194</v>
      </c>
      <c r="M22" s="36">
        <f>SUM(B22:L22)</f>
        <v>14203.3008781654</v>
      </c>
      <c r="N22" s="8"/>
      <c r="O22" s="8"/>
      <c r="P22" s="8"/>
      <c r="Q22" s="8"/>
      <c r="R22" s="8"/>
      <c r="S22" s="8"/>
      <c r="T22" s="8"/>
      <c r="U22" s="8"/>
      <c r="V22" s="8"/>
    </row>
    <row r="23" spans="1:22" ht="12.75">
      <c r="A23" s="2" t="s">
        <v>19</v>
      </c>
      <c r="B23" s="36">
        <v>3077.28027086</v>
      </c>
      <c r="C23" s="36">
        <v>214.47469062743002</v>
      </c>
      <c r="D23" s="36">
        <v>11078.966</v>
      </c>
      <c r="E23" s="36">
        <v>3289.0634915300207</v>
      </c>
      <c r="F23" s="36">
        <v>2070.5818756199997</v>
      </c>
      <c r="G23" s="36">
        <v>710.778</v>
      </c>
      <c r="H23" s="36">
        <v>20033.956866</v>
      </c>
      <c r="I23" s="36">
        <v>1395.795</v>
      </c>
      <c r="J23" s="36">
        <v>2238.444571</v>
      </c>
      <c r="K23" s="36">
        <v>493.315205</v>
      </c>
      <c r="L23" s="36">
        <v>1719.8382850399992</v>
      </c>
      <c r="M23" s="36">
        <f>SUM(B23:L23)</f>
        <v>46322.49425567745</v>
      </c>
      <c r="N23" s="8"/>
      <c r="O23" s="8"/>
      <c r="P23" s="8"/>
      <c r="Q23" s="8"/>
      <c r="R23" s="8"/>
      <c r="S23" s="8"/>
      <c r="T23" s="8"/>
      <c r="U23" s="8"/>
      <c r="V23" s="8"/>
    </row>
    <row r="24" spans="1:22" ht="12.75">
      <c r="A24" s="2" t="s">
        <v>35</v>
      </c>
      <c r="B24" s="36">
        <v>1281.1386515899999</v>
      </c>
      <c r="C24" s="36">
        <v>55.84960685710999</v>
      </c>
      <c r="D24" s="36">
        <v>8357.893</v>
      </c>
      <c r="E24" s="36">
        <v>2377.103219260002</v>
      </c>
      <c r="F24" s="36">
        <v>828.65579975</v>
      </c>
      <c r="G24" s="36">
        <v>565.138</v>
      </c>
      <c r="H24" s="36">
        <v>14584.734777000001</v>
      </c>
      <c r="I24" s="36">
        <v>123.774</v>
      </c>
      <c r="J24" s="36">
        <v>915.292147</v>
      </c>
      <c r="K24" s="36">
        <v>124.11898199999999</v>
      </c>
      <c r="L24" s="36">
        <v>327.0577115</v>
      </c>
      <c r="M24" s="36">
        <f>SUM(B24:L24)</f>
        <v>29540.755894957118</v>
      </c>
      <c r="N24" s="8"/>
      <c r="O24" s="8"/>
      <c r="P24" s="8"/>
      <c r="Q24" s="8"/>
      <c r="R24" s="8"/>
      <c r="S24" s="8"/>
      <c r="T24" s="8"/>
      <c r="U24" s="8"/>
      <c r="V24" s="8"/>
    </row>
    <row r="25" spans="1:22" ht="7.5" customHeight="1">
      <c r="A25" s="9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8"/>
      <c r="O25" s="8"/>
      <c r="P25" s="8"/>
      <c r="Q25" s="8"/>
      <c r="R25" s="8"/>
      <c r="S25" s="8"/>
      <c r="T25" s="8"/>
      <c r="U25" s="8"/>
      <c r="V25" s="8"/>
    </row>
    <row r="26" spans="1:22" ht="12.75">
      <c r="A26" s="2" t="s">
        <v>26</v>
      </c>
      <c r="B26" s="36">
        <v>2427.3676435899997</v>
      </c>
      <c r="C26" s="36">
        <v>58.8041547379517</v>
      </c>
      <c r="D26" s="36">
        <v>13849.777</v>
      </c>
      <c r="E26" s="36">
        <v>1078.8096967899949</v>
      </c>
      <c r="F26" s="36">
        <v>1430.3867129900045</v>
      </c>
      <c r="G26" s="36">
        <v>256.9941680000015</v>
      </c>
      <c r="H26" s="36">
        <v>4358.069985999971</v>
      </c>
      <c r="I26" s="36">
        <v>119.353</v>
      </c>
      <c r="J26" s="36">
        <v>1162.6118814399988</v>
      </c>
      <c r="K26" s="36">
        <v>286.34900199999987</v>
      </c>
      <c r="L26" s="36">
        <v>624.0892205700092</v>
      </c>
      <c r="M26" s="36">
        <f>SUM(B26:L26)</f>
        <v>25652.612466117924</v>
      </c>
      <c r="N26" s="8"/>
      <c r="O26" s="8"/>
      <c r="P26" s="8"/>
      <c r="Q26" s="8"/>
      <c r="R26" s="8"/>
      <c r="S26" s="8"/>
      <c r="T26" s="8"/>
      <c r="U26" s="8"/>
      <c r="V26" s="8"/>
    </row>
    <row r="27" spans="1:13" ht="9" customHeight="1">
      <c r="A27" s="9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12.75">
      <c r="A28" s="23" t="s">
        <v>27</v>
      </c>
      <c r="B28" s="36">
        <f aca="true" t="shared" si="1" ref="B28:L28">+B11+B13</f>
        <v>24802.840278100004</v>
      </c>
      <c r="C28" s="36">
        <f t="shared" si="1"/>
        <v>2444.953821349871</v>
      </c>
      <c r="D28" s="36">
        <f t="shared" si="1"/>
        <v>81309.288</v>
      </c>
      <c r="E28" s="36">
        <f t="shared" si="1"/>
        <v>24080.392744610028</v>
      </c>
      <c r="F28" s="36">
        <f t="shared" si="1"/>
        <v>17268.395000410004</v>
      </c>
      <c r="G28" s="36">
        <f t="shared" si="1"/>
        <v>9004.339508000001</v>
      </c>
      <c r="H28" s="36">
        <f t="shared" si="1"/>
        <v>140949.60399399998</v>
      </c>
      <c r="I28" s="36">
        <f t="shared" si="1"/>
        <v>4171.97</v>
      </c>
      <c r="J28" s="36">
        <f t="shared" si="1"/>
        <v>13418.579078</v>
      </c>
      <c r="K28" s="36">
        <f t="shared" si="1"/>
        <v>3801.9940879999995</v>
      </c>
      <c r="L28" s="36">
        <f t="shared" si="1"/>
        <v>14673.390528870004</v>
      </c>
      <c r="M28" s="36">
        <f>SUM(B28:L28)</f>
        <v>335925.7470413398</v>
      </c>
    </row>
    <row r="29" ht="9" customHeight="1"/>
    <row r="30" spans="1:13" ht="15">
      <c r="A30" s="6"/>
      <c r="B30" s="6" t="str">
        <f>+Exp!B26</f>
        <v>Enero-junio 2009</v>
      </c>
      <c r="C30" s="6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2" ht="7.5" customHeight="1">
      <c r="A31" s="4"/>
      <c r="D31" s="11"/>
      <c r="E31" s="11"/>
      <c r="F31" s="11"/>
      <c r="G31" s="11"/>
      <c r="H31" s="11"/>
      <c r="I31" s="11"/>
      <c r="J31" s="11"/>
      <c r="K31" s="11"/>
      <c r="L31" s="11"/>
    </row>
    <row r="32" spans="1:13" ht="12.75">
      <c r="A32" s="5" t="s">
        <v>8</v>
      </c>
      <c r="B32" s="36">
        <f>+Imp!B40</f>
        <v>6839.613750649999</v>
      </c>
      <c r="C32" s="36">
        <f>+Imp!C40</f>
        <v>1169.965859036399</v>
      </c>
      <c r="D32" s="36">
        <f>+Imp!D40</f>
        <v>9682.437999999996</v>
      </c>
      <c r="E32" s="36">
        <f>+Imp!E40</f>
        <v>5497.216366669995</v>
      </c>
      <c r="F32" s="36">
        <f>+Imp!F40</f>
        <v>3790.1829884500007</v>
      </c>
      <c r="G32" s="36">
        <f>+Imp!G40</f>
        <v>2442.2542860000003</v>
      </c>
      <c r="H32" s="36">
        <f>+Imp!H40</f>
        <v>3872.7293000000004</v>
      </c>
      <c r="I32" s="36">
        <f>+Imp!I40</f>
        <v>1379.4329999999998</v>
      </c>
      <c r="J32" s="36">
        <f>+Imp!J40</f>
        <v>3271.9581930000004</v>
      </c>
      <c r="K32" s="36">
        <f>+Imp!K40</f>
        <v>1804.5810320000005</v>
      </c>
      <c r="L32" s="36">
        <f>+Imp!L40</f>
        <v>7514.824676380001</v>
      </c>
      <c r="M32" s="36">
        <f>SUM(B32:L32)</f>
        <v>47265.19745218639</v>
      </c>
    </row>
    <row r="33" spans="1:13" ht="9" customHeight="1">
      <c r="A33" s="2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2.75">
      <c r="A34" s="5" t="s">
        <v>28</v>
      </c>
      <c r="B34" s="36">
        <f>SUM(B36:B47)</f>
        <v>10527.63514251</v>
      </c>
      <c r="C34" s="36">
        <f aca="true" t="shared" si="2" ref="C34:K34">SUM(C36:C47)</f>
        <v>859.25476313354</v>
      </c>
      <c r="D34" s="36">
        <f t="shared" si="2"/>
        <v>46361.472</v>
      </c>
      <c r="E34" s="36">
        <f t="shared" si="2"/>
        <v>12156.944995559983</v>
      </c>
      <c r="F34" s="36">
        <f t="shared" si="2"/>
        <v>10948.593437430003</v>
      </c>
      <c r="G34" s="36">
        <f t="shared" si="2"/>
        <v>4614.223281</v>
      </c>
      <c r="H34" s="36">
        <f t="shared" si="2"/>
        <v>101646.353481</v>
      </c>
      <c r="I34" s="36">
        <f t="shared" si="2"/>
        <v>1431.518795</v>
      </c>
      <c r="J34" s="36">
        <f t="shared" si="2"/>
        <v>6832.151063</v>
      </c>
      <c r="K34" s="36">
        <f t="shared" si="2"/>
        <v>1336.6897320000003</v>
      </c>
      <c r="L34" s="36">
        <f>SUM(L36:L47)</f>
        <v>13135.47471756</v>
      </c>
      <c r="M34" s="36">
        <f>SUM(B34:L34)</f>
        <v>209850.31140819352</v>
      </c>
    </row>
    <row r="35" spans="1:13" ht="6.75" customHeight="1">
      <c r="A35" s="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22" ht="12.75">
      <c r="A36" s="2" t="s">
        <v>60</v>
      </c>
      <c r="B36" s="36">
        <v>153.41514682999997</v>
      </c>
      <c r="C36" s="36">
        <v>3.616</v>
      </c>
      <c r="D36" s="36">
        <v>388.249</v>
      </c>
      <c r="E36" s="36">
        <v>96.6308316700015</v>
      </c>
      <c r="F36" s="36">
        <v>195.08332193</v>
      </c>
      <c r="G36" s="36">
        <v>290.7775619999998</v>
      </c>
      <c r="H36" s="36">
        <v>1039.821786</v>
      </c>
      <c r="I36" s="36">
        <v>1.984</v>
      </c>
      <c r="J36" s="36">
        <v>91.62549331</v>
      </c>
      <c r="K36" s="36">
        <v>4.178484</v>
      </c>
      <c r="L36" s="36">
        <v>690.5409732200001</v>
      </c>
      <c r="M36" s="36">
        <f>SUM(B36:L36)</f>
        <v>2955.9225989600013</v>
      </c>
      <c r="N36" s="8"/>
      <c r="O36" s="8"/>
      <c r="P36" s="8"/>
      <c r="Q36" s="8"/>
      <c r="R36" s="8"/>
      <c r="S36" s="8"/>
      <c r="T36" s="8"/>
      <c r="U36" s="8"/>
      <c r="V36" s="8"/>
    </row>
    <row r="37" spans="1:22" ht="6.75" customHeight="1">
      <c r="A37" s="9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8"/>
      <c r="O37" s="8"/>
      <c r="P37" s="8"/>
      <c r="Q37" s="8"/>
      <c r="R37" s="8"/>
      <c r="S37" s="8"/>
      <c r="T37" s="8"/>
      <c r="U37" s="8"/>
      <c r="V37" s="8"/>
    </row>
    <row r="38" spans="1:22" ht="12.75">
      <c r="A38" s="2" t="s">
        <v>56</v>
      </c>
      <c r="B38" s="36">
        <v>144.11494404000004</v>
      </c>
      <c r="C38" s="36">
        <v>37.11284427161999</v>
      </c>
      <c r="D38" s="36">
        <v>699.133</v>
      </c>
      <c r="E38" s="36">
        <v>357.94029197000026</v>
      </c>
      <c r="F38" s="36">
        <v>275.16926621</v>
      </c>
      <c r="G38" s="36">
        <v>95.48313</v>
      </c>
      <c r="H38" s="36">
        <v>3234.757606</v>
      </c>
      <c r="I38" s="36">
        <v>5.357</v>
      </c>
      <c r="J38" s="36">
        <v>179.187905</v>
      </c>
      <c r="K38" s="36">
        <v>14.001093999999998</v>
      </c>
      <c r="L38" s="36">
        <v>286.89824324</v>
      </c>
      <c r="M38" s="36">
        <f>SUM(B38:L38)</f>
        <v>5329.155324731621</v>
      </c>
      <c r="N38" s="8"/>
      <c r="O38" s="8"/>
      <c r="P38" s="8"/>
      <c r="Q38" s="8"/>
      <c r="R38" s="8"/>
      <c r="S38" s="8"/>
      <c r="T38" s="8"/>
      <c r="U38" s="8"/>
      <c r="V38" s="8"/>
    </row>
    <row r="39" spans="1:22" ht="12.75">
      <c r="A39" s="2" t="s">
        <v>17</v>
      </c>
      <c r="B39" s="36">
        <v>2359.0372820800008</v>
      </c>
      <c r="C39" s="36">
        <v>279.1969179584101</v>
      </c>
      <c r="D39" s="36">
        <v>9827.171</v>
      </c>
      <c r="E39" s="36">
        <v>3467.7933131499917</v>
      </c>
      <c r="F39" s="36">
        <v>4330.21335801</v>
      </c>
      <c r="G39" s="36">
        <v>1795.589371</v>
      </c>
      <c r="H39" s="36">
        <v>50847.854835</v>
      </c>
      <c r="I39" s="36">
        <v>127.981</v>
      </c>
      <c r="J39" s="36">
        <v>1945.914811</v>
      </c>
      <c r="K39" s="36">
        <v>224.086206</v>
      </c>
      <c r="L39" s="36">
        <v>5295.014507690001</v>
      </c>
      <c r="M39" s="36">
        <f>SUM(B39:L39)</f>
        <v>80499.85260188841</v>
      </c>
      <c r="N39" s="8"/>
      <c r="O39" s="8"/>
      <c r="P39" s="8"/>
      <c r="Q39" s="8"/>
      <c r="R39" s="8"/>
      <c r="S39" s="8"/>
      <c r="T39" s="8"/>
      <c r="U39" s="8"/>
      <c r="V39" s="8"/>
    </row>
    <row r="40" spans="1:22" ht="6.75" customHeight="1">
      <c r="A40" s="9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8"/>
      <c r="O40" s="8"/>
      <c r="P40" s="8"/>
      <c r="Q40" s="8"/>
      <c r="R40" s="8"/>
      <c r="S40" s="8"/>
      <c r="T40" s="8"/>
      <c r="U40" s="8"/>
      <c r="V40" s="8"/>
    </row>
    <row r="41" spans="1:22" ht="12.75">
      <c r="A41" s="2" t="s">
        <v>55</v>
      </c>
      <c r="B41" s="36">
        <v>2890.15089541</v>
      </c>
      <c r="C41" s="36">
        <v>171.55224194781002</v>
      </c>
      <c r="D41" s="36">
        <v>12897.983</v>
      </c>
      <c r="E41" s="36">
        <v>3075.030485450001</v>
      </c>
      <c r="F41" s="36">
        <v>2129.18414852</v>
      </c>
      <c r="G41" s="36">
        <v>749.448902</v>
      </c>
      <c r="H41" s="36">
        <v>12555.119327999999</v>
      </c>
      <c r="I41" s="36">
        <v>168.025</v>
      </c>
      <c r="J41" s="36">
        <v>1273.18487371</v>
      </c>
      <c r="K41" s="36">
        <v>312.56946500000004</v>
      </c>
      <c r="L41" s="36">
        <v>2692.02830562</v>
      </c>
      <c r="M41" s="36">
        <f>SUM(B41:L41)</f>
        <v>38914.27664565781</v>
      </c>
      <c r="N41" s="8"/>
      <c r="O41" s="8"/>
      <c r="P41" s="8"/>
      <c r="Q41" s="8"/>
      <c r="R41" s="8"/>
      <c r="S41" s="8"/>
      <c r="T41" s="8"/>
      <c r="U41" s="8"/>
      <c r="V41" s="8"/>
    </row>
    <row r="42" spans="1:22" ht="7.5" customHeight="1">
      <c r="A42" s="9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8"/>
      <c r="O42" s="8"/>
      <c r="P42" s="8"/>
      <c r="Q42" s="8"/>
      <c r="R42" s="8"/>
      <c r="S42" s="8"/>
      <c r="T42" s="8"/>
      <c r="U42" s="8"/>
      <c r="V42" s="8"/>
    </row>
    <row r="43" spans="1:22" ht="12.75">
      <c r="A43" s="2" t="s">
        <v>18</v>
      </c>
      <c r="B43" s="36">
        <v>464.94909284000005</v>
      </c>
      <c r="C43" s="36">
        <v>106.84598799081999</v>
      </c>
      <c r="D43" s="36">
        <v>2642.3</v>
      </c>
      <c r="E43" s="36">
        <v>583.8856744199991</v>
      </c>
      <c r="F43" s="36">
        <v>408.31082882999993</v>
      </c>
      <c r="G43" s="36">
        <v>318.01311599999997</v>
      </c>
      <c r="H43" s="36">
        <v>5125.954999</v>
      </c>
      <c r="I43" s="36">
        <v>161.013</v>
      </c>
      <c r="J43" s="36">
        <v>461.13133899999997</v>
      </c>
      <c r="K43" s="36">
        <v>31.454121</v>
      </c>
      <c r="L43" s="36">
        <v>411.91243577</v>
      </c>
      <c r="M43" s="36">
        <f>SUM(B43:L43)</f>
        <v>10715.770594850821</v>
      </c>
      <c r="N43" s="8"/>
      <c r="O43" s="8"/>
      <c r="P43" s="8"/>
      <c r="Q43" s="8"/>
      <c r="R43" s="8"/>
      <c r="S43" s="8"/>
      <c r="T43" s="8"/>
      <c r="U43" s="8"/>
      <c r="V43" s="8"/>
    </row>
    <row r="44" spans="1:22" ht="12.75">
      <c r="A44" s="2" t="s">
        <v>19</v>
      </c>
      <c r="B44" s="36">
        <v>2134.91774049</v>
      </c>
      <c r="C44" s="36">
        <v>175.81640818589</v>
      </c>
      <c r="D44" s="36">
        <v>7002.194</v>
      </c>
      <c r="E44" s="36">
        <v>2306.6754805499963</v>
      </c>
      <c r="F44" s="36">
        <v>1609.6289697700001</v>
      </c>
      <c r="G44" s="36">
        <v>590.437</v>
      </c>
      <c r="H44" s="36">
        <v>14347.408283</v>
      </c>
      <c r="I44" s="36">
        <v>776.944</v>
      </c>
      <c r="J44" s="36">
        <v>1490.355616</v>
      </c>
      <c r="K44" s="36">
        <v>347.074035</v>
      </c>
      <c r="L44" s="36">
        <v>2478.7060678400003</v>
      </c>
      <c r="M44" s="36">
        <f>SUM(B44:L44)</f>
        <v>33260.15760083589</v>
      </c>
      <c r="N44" s="8"/>
      <c r="O44" s="8"/>
      <c r="P44" s="8"/>
      <c r="Q44" s="8"/>
      <c r="R44" s="8"/>
      <c r="S44" s="8"/>
      <c r="T44" s="8"/>
      <c r="U44" s="8"/>
      <c r="V44" s="8"/>
    </row>
    <row r="45" spans="1:22" ht="12.75">
      <c r="A45" s="2" t="s">
        <v>35</v>
      </c>
      <c r="B45" s="36">
        <v>913.6200371</v>
      </c>
      <c r="C45" s="36">
        <v>41.20259334802001</v>
      </c>
      <c r="D45" s="36">
        <v>4741.883</v>
      </c>
      <c r="E45" s="36">
        <v>1294.5825346400002</v>
      </c>
      <c r="F45" s="36">
        <v>729.01570178</v>
      </c>
      <c r="G45" s="36">
        <v>441.77</v>
      </c>
      <c r="H45" s="36">
        <v>11197.190713</v>
      </c>
      <c r="I45" s="36">
        <v>107.686</v>
      </c>
      <c r="J45" s="36">
        <v>489.74302400000005</v>
      </c>
      <c r="K45" s="36">
        <v>73.452022</v>
      </c>
      <c r="L45" s="36">
        <v>574.68697619</v>
      </c>
      <c r="M45" s="36">
        <f>SUM(B45:L45)</f>
        <v>20604.832602058024</v>
      </c>
      <c r="N45" s="8"/>
      <c r="O45" s="8"/>
      <c r="P45" s="8"/>
      <c r="Q45" s="8"/>
      <c r="R45" s="8"/>
      <c r="S45" s="8"/>
      <c r="T45" s="8"/>
      <c r="U45" s="8"/>
      <c r="V45" s="8"/>
    </row>
    <row r="46" spans="1:22" ht="7.5" customHeight="1">
      <c r="A46" s="9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8"/>
      <c r="O46" s="8"/>
      <c r="P46" s="8"/>
      <c r="Q46" s="8"/>
      <c r="R46" s="8"/>
      <c r="S46" s="8"/>
      <c r="T46" s="8"/>
      <c r="U46" s="8"/>
      <c r="V46" s="8"/>
    </row>
    <row r="47" spans="1:22" ht="12.75">
      <c r="A47" s="2" t="s">
        <v>26</v>
      </c>
      <c r="B47" s="36">
        <v>1467.4300037199985</v>
      </c>
      <c r="C47" s="36">
        <v>43.91176943096984</v>
      </c>
      <c r="D47" s="36">
        <v>8162.559</v>
      </c>
      <c r="E47" s="36">
        <v>974.4063837099932</v>
      </c>
      <c r="F47" s="36">
        <v>1271.987842380004</v>
      </c>
      <c r="G47" s="36">
        <v>332.7041999999993</v>
      </c>
      <c r="H47" s="36">
        <v>3298.245931000009</v>
      </c>
      <c r="I47" s="36">
        <v>82.52879499999993</v>
      </c>
      <c r="J47" s="36">
        <v>901.0080009799991</v>
      </c>
      <c r="K47" s="36">
        <v>329.87430500000016</v>
      </c>
      <c r="L47" s="36">
        <v>705.6872079899981</v>
      </c>
      <c r="M47" s="36">
        <f>SUM(B47:L47)</f>
        <v>17570.343439210974</v>
      </c>
      <c r="N47" s="8"/>
      <c r="O47" s="8"/>
      <c r="P47" s="8"/>
      <c r="Q47" s="8"/>
      <c r="R47" s="8"/>
      <c r="S47" s="8"/>
      <c r="T47" s="8"/>
      <c r="U47" s="8"/>
      <c r="V47" s="8"/>
    </row>
    <row r="48" spans="1:13" ht="9" customHeight="1">
      <c r="A48" s="9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 ht="12.75">
      <c r="A49" s="23" t="s">
        <v>27</v>
      </c>
      <c r="B49" s="36">
        <f aca="true" t="shared" si="3" ref="B49:K49">+B34+B32</f>
        <v>17367.24889316</v>
      </c>
      <c r="C49" s="36">
        <f t="shared" si="3"/>
        <v>2029.220622169939</v>
      </c>
      <c r="D49" s="36">
        <f t="shared" si="3"/>
        <v>56043.909999999996</v>
      </c>
      <c r="E49" s="36">
        <f t="shared" si="3"/>
        <v>17654.161362229977</v>
      </c>
      <c r="F49" s="36">
        <f t="shared" si="3"/>
        <v>14738.776425880003</v>
      </c>
      <c r="G49" s="36">
        <f t="shared" si="3"/>
        <v>7056.477567</v>
      </c>
      <c r="H49" s="36">
        <f t="shared" si="3"/>
        <v>105519.082781</v>
      </c>
      <c r="I49" s="36">
        <f t="shared" si="3"/>
        <v>2810.951795</v>
      </c>
      <c r="J49" s="36">
        <f t="shared" si="3"/>
        <v>10104.109256</v>
      </c>
      <c r="K49" s="36">
        <f t="shared" si="3"/>
        <v>3141.270764000001</v>
      </c>
      <c r="L49" s="36">
        <f>+L34+L32</f>
        <v>20650.29939394</v>
      </c>
      <c r="M49" s="36">
        <f>SUM(B49:K49)</f>
        <v>236465.2094664399</v>
      </c>
    </row>
    <row r="50" ht="9" customHeight="1"/>
    <row r="51" spans="1:13" ht="15">
      <c r="A51" s="6"/>
      <c r="B51" s="6" t="str">
        <f>+Exp!B42</f>
        <v>Crecimiento 2010/2009</v>
      </c>
      <c r="C51" s="6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2" ht="9" customHeight="1">
      <c r="A52" s="4"/>
      <c r="D52" s="11"/>
      <c r="E52" s="11"/>
      <c r="F52" s="11"/>
      <c r="G52" s="11"/>
      <c r="H52" s="11"/>
      <c r="I52" s="11"/>
      <c r="J52" s="11"/>
      <c r="K52" s="11"/>
      <c r="L52" s="11"/>
    </row>
    <row r="53" spans="1:13" ht="12.75">
      <c r="A53" s="5" t="s">
        <v>8</v>
      </c>
      <c r="B53" s="21">
        <f aca="true" t="shared" si="4" ref="B53:M53">+(B11/B32-1)*100</f>
        <v>43.09771148933472</v>
      </c>
      <c r="C53" s="21">
        <f t="shared" si="4"/>
        <v>21.332080672428933</v>
      </c>
      <c r="D53" s="21">
        <f t="shared" si="4"/>
        <v>40.832608481458955</v>
      </c>
      <c r="E53" s="21">
        <f t="shared" si="4"/>
        <v>31.996373400079282</v>
      </c>
      <c r="F53" s="21">
        <f t="shared" si="4"/>
        <v>21.290993261515577</v>
      </c>
      <c r="G53" s="21">
        <f t="shared" si="4"/>
        <v>30.641378962452535</v>
      </c>
      <c r="H53" s="21">
        <f t="shared" si="4"/>
        <v>19.065858643928422</v>
      </c>
      <c r="I53" s="21">
        <f t="shared" si="4"/>
        <v>43.079874122193715</v>
      </c>
      <c r="J53" s="21">
        <f t="shared" si="4"/>
        <v>18.742850177975967</v>
      </c>
      <c r="K53" s="21">
        <f t="shared" si="4"/>
        <v>11.00529566022832</v>
      </c>
      <c r="L53" s="21">
        <f t="shared" si="4"/>
        <v>-37.79854223649443</v>
      </c>
      <c r="M53" s="21">
        <f t="shared" si="4"/>
        <v>20.668686632848576</v>
      </c>
    </row>
    <row r="54" spans="1:13" ht="9" customHeight="1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2.75">
      <c r="A55" s="5" t="s">
        <v>28</v>
      </c>
      <c r="B55" s="21">
        <f aca="true" t="shared" si="5" ref="B55:M55">+(B13/B34-1)*100</f>
        <v>42.629463530496196</v>
      </c>
      <c r="C55" s="21">
        <f t="shared" si="5"/>
        <v>19.337121587138427</v>
      </c>
      <c r="D55" s="21">
        <f t="shared" si="5"/>
        <v>45.96874318399553</v>
      </c>
      <c r="E55" s="21">
        <f t="shared" si="5"/>
        <v>38.39222361205606</v>
      </c>
      <c r="F55" s="21">
        <f t="shared" si="5"/>
        <v>15.733993409333902</v>
      </c>
      <c r="G55" s="21">
        <f t="shared" si="5"/>
        <v>25.996174804528316</v>
      </c>
      <c r="H55" s="21">
        <f t="shared" si="5"/>
        <v>34.13024759957053</v>
      </c>
      <c r="I55" s="21">
        <f t="shared" si="5"/>
        <v>53.56270610474241</v>
      </c>
      <c r="J55" s="21">
        <f t="shared" si="5"/>
        <v>39.53676631403253</v>
      </c>
      <c r="K55" s="21">
        <f t="shared" si="5"/>
        <v>34.57225973514095</v>
      </c>
      <c r="L55" s="21">
        <f t="shared" si="5"/>
        <v>-23.877436889107017</v>
      </c>
      <c r="M55" s="21">
        <f t="shared" si="5"/>
        <v>32.90018593247357</v>
      </c>
    </row>
    <row r="56" spans="1:13" ht="6.75" customHeight="1">
      <c r="A56" s="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 ht="12.75">
      <c r="A57" s="2" t="s">
        <v>60</v>
      </c>
      <c r="B57" s="21">
        <f aca="true" t="shared" si="6" ref="B57:M57">(B15/B36-1)*100</f>
        <v>28.52436983193809</v>
      </c>
      <c r="C57" s="21">
        <f t="shared" si="6"/>
        <v>6.2223451327433565</v>
      </c>
      <c r="D57" s="21">
        <f t="shared" si="6"/>
        <v>9.090815430303746</v>
      </c>
      <c r="E57" s="21">
        <f t="shared" si="6"/>
        <v>257.2496451845896</v>
      </c>
      <c r="F57" s="21">
        <f t="shared" si="6"/>
        <v>59.60455721669695</v>
      </c>
      <c r="G57" s="21">
        <f t="shared" si="6"/>
        <v>122.48742081412746</v>
      </c>
      <c r="H57" s="21">
        <f t="shared" si="6"/>
        <v>65.85627193235206</v>
      </c>
      <c r="I57" s="21">
        <f t="shared" si="6"/>
        <v>134.87903225806454</v>
      </c>
      <c r="J57" s="21">
        <f t="shared" si="6"/>
        <v>189.27736603091475</v>
      </c>
      <c r="K57" s="21">
        <f t="shared" si="6"/>
        <v>186.70685349040465</v>
      </c>
      <c r="L57" s="21">
        <f t="shared" si="6"/>
        <v>-23.756089344713814</v>
      </c>
      <c r="M57" s="21">
        <f t="shared" si="6"/>
        <v>50.91316772061263</v>
      </c>
    </row>
    <row r="58" spans="1:13" ht="6.75" customHeight="1">
      <c r="A58" s="9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 ht="12.75">
      <c r="A59" s="2" t="s">
        <v>56</v>
      </c>
      <c r="B59" s="21">
        <f aca="true" t="shared" si="7" ref="B59:M59">+(B17/B38-1)*100</f>
        <v>40.31399303314049</v>
      </c>
      <c r="C59" s="21">
        <f t="shared" si="7"/>
        <v>21.08483698411634</v>
      </c>
      <c r="D59" s="21">
        <f t="shared" si="7"/>
        <v>80.4796798320205</v>
      </c>
      <c r="E59" s="21">
        <f t="shared" si="7"/>
        <v>11.702224870932088</v>
      </c>
      <c r="F59" s="21">
        <f t="shared" si="7"/>
        <v>24.801314387311415</v>
      </c>
      <c r="G59" s="21">
        <f t="shared" si="7"/>
        <v>52.736268700031076</v>
      </c>
      <c r="H59" s="21">
        <f t="shared" si="7"/>
        <v>25.06476267328699</v>
      </c>
      <c r="I59" s="21">
        <f t="shared" si="7"/>
        <v>-28.20608549561322</v>
      </c>
      <c r="J59" s="21">
        <f t="shared" si="7"/>
        <v>42.53146327035857</v>
      </c>
      <c r="K59" s="21">
        <f t="shared" si="7"/>
        <v>53.49557684563795</v>
      </c>
      <c r="L59" s="21">
        <f t="shared" si="7"/>
        <v>-19.283276933041414</v>
      </c>
      <c r="M59" s="21">
        <f t="shared" si="7"/>
        <v>30.52494294143626</v>
      </c>
    </row>
    <row r="60" spans="1:13" ht="12.75">
      <c r="A60" s="2" t="s">
        <v>17</v>
      </c>
      <c r="B60" s="21">
        <f aca="true" t="shared" si="8" ref="B60:M60">+(B18/B39-1)*100</f>
        <v>17.506937160647773</v>
      </c>
      <c r="C60" s="21">
        <f t="shared" si="8"/>
        <v>14.244063268428842</v>
      </c>
      <c r="D60" s="21">
        <f t="shared" si="8"/>
        <v>24.051438608323792</v>
      </c>
      <c r="E60" s="21">
        <f t="shared" si="8"/>
        <v>26.83823836503718</v>
      </c>
      <c r="F60" s="21">
        <f t="shared" si="8"/>
        <v>10.65152606226234</v>
      </c>
      <c r="G60" s="21">
        <f t="shared" si="8"/>
        <v>29.969550593870142</v>
      </c>
      <c r="H60" s="21">
        <f t="shared" si="8"/>
        <v>36.02391948970014</v>
      </c>
      <c r="I60" s="21">
        <f t="shared" si="8"/>
        <v>41.151420914041935</v>
      </c>
      <c r="J60" s="21">
        <f t="shared" si="8"/>
        <v>34.91508308376814</v>
      </c>
      <c r="K60" s="21">
        <f t="shared" si="8"/>
        <v>69.36389560721108</v>
      </c>
      <c r="L60" s="21">
        <f t="shared" si="8"/>
        <v>-23.158074299308318</v>
      </c>
      <c r="M60" s="21">
        <f t="shared" si="8"/>
        <v>28.229970018099614</v>
      </c>
    </row>
    <row r="61" spans="1:13" ht="6.75" customHeight="1">
      <c r="A61" s="9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ht="12.75">
      <c r="A62" s="2" t="s">
        <v>55</v>
      </c>
      <c r="B62" s="21">
        <f aca="true" t="shared" si="9" ref="B62:M62">+(B20/B41-1)*100</f>
        <v>55.734145593166005</v>
      </c>
      <c r="C62" s="21">
        <f t="shared" si="9"/>
        <v>15.964875739841421</v>
      </c>
      <c r="D62" s="21">
        <f t="shared" si="9"/>
        <v>34.39295120795243</v>
      </c>
      <c r="E62" s="21">
        <f t="shared" si="9"/>
        <v>15.922441893396421</v>
      </c>
      <c r="F62" s="21">
        <f t="shared" si="9"/>
        <v>13.824949002396503</v>
      </c>
      <c r="G62" s="21">
        <f t="shared" si="9"/>
        <v>10.58038043532954</v>
      </c>
      <c r="H62" s="21">
        <f t="shared" si="9"/>
        <v>22.023303265891524</v>
      </c>
      <c r="I62" s="21">
        <f t="shared" si="9"/>
        <v>33.0486534741854</v>
      </c>
      <c r="J62" s="21">
        <f t="shared" si="9"/>
        <v>11.793730925537371</v>
      </c>
      <c r="K62" s="21">
        <f t="shared" si="9"/>
        <v>39.918977690287164</v>
      </c>
      <c r="L62" s="21">
        <f t="shared" si="9"/>
        <v>-15.47710285921542</v>
      </c>
      <c r="M62" s="21">
        <f t="shared" si="9"/>
        <v>24.711557036018796</v>
      </c>
    </row>
    <row r="63" spans="1:13" ht="7.5" customHeight="1">
      <c r="A63" s="9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12.75">
      <c r="A64" s="2" t="s">
        <v>18</v>
      </c>
      <c r="B64" s="21">
        <f aca="true" t="shared" si="10" ref="B64:M64">+(B22/B43-1)*100</f>
        <v>19.87321312223682</v>
      </c>
      <c r="C64" s="21">
        <f t="shared" si="10"/>
        <v>21.29250414768462</v>
      </c>
      <c r="D64" s="21">
        <f t="shared" si="10"/>
        <v>20.219430042008856</v>
      </c>
      <c r="E64" s="21">
        <f t="shared" si="10"/>
        <v>134.82527586791554</v>
      </c>
      <c r="F64" s="21">
        <f t="shared" si="10"/>
        <v>15.562291963227848</v>
      </c>
      <c r="G64" s="21">
        <f t="shared" si="10"/>
        <v>2.382856435393066</v>
      </c>
      <c r="H64" s="21">
        <f t="shared" si="10"/>
        <v>38.63125884613332</v>
      </c>
      <c r="I64" s="21">
        <f t="shared" si="10"/>
        <v>-8.921018799724244</v>
      </c>
      <c r="J64" s="21">
        <f t="shared" si="10"/>
        <v>40.50002595898172</v>
      </c>
      <c r="K64" s="21">
        <f t="shared" si="10"/>
        <v>42.0933079007358</v>
      </c>
      <c r="L64" s="21">
        <f t="shared" si="10"/>
        <v>-45.17449284631488</v>
      </c>
      <c r="M64" s="21">
        <f t="shared" si="10"/>
        <v>32.54577216304369</v>
      </c>
    </row>
    <row r="65" spans="1:13" ht="12.75">
      <c r="A65" s="2" t="s">
        <v>19</v>
      </c>
      <c r="B65" s="21">
        <f aca="true" t="shared" si="11" ref="B65:M65">+(B23/B44-1)*100</f>
        <v>44.14046089446575</v>
      </c>
      <c r="C65" s="21">
        <f t="shared" si="11"/>
        <v>21.987869528461058</v>
      </c>
      <c r="D65" s="21">
        <f t="shared" si="11"/>
        <v>58.2213517648897</v>
      </c>
      <c r="E65" s="21">
        <f t="shared" si="11"/>
        <v>42.588912886254235</v>
      </c>
      <c r="F65" s="21">
        <f t="shared" si="11"/>
        <v>28.637214818261203</v>
      </c>
      <c r="G65" s="21">
        <f t="shared" si="11"/>
        <v>20.38168339721258</v>
      </c>
      <c r="H65" s="21">
        <f t="shared" si="11"/>
        <v>39.63467457560188</v>
      </c>
      <c r="I65" s="21">
        <f t="shared" si="11"/>
        <v>79.65194402685394</v>
      </c>
      <c r="J65" s="21">
        <f t="shared" si="11"/>
        <v>50.19533237361249</v>
      </c>
      <c r="K65" s="21">
        <f t="shared" si="11"/>
        <v>42.13543948915684</v>
      </c>
      <c r="L65" s="21">
        <f t="shared" si="11"/>
        <v>-30.615480901343638</v>
      </c>
      <c r="M65" s="21">
        <f t="shared" si="11"/>
        <v>39.273225375556486</v>
      </c>
    </row>
    <row r="66" spans="1:13" ht="12.75">
      <c r="A66" s="2" t="s">
        <v>35</v>
      </c>
      <c r="B66" s="21">
        <f aca="true" t="shared" si="12" ref="B66:M66">+(B24/B45-1)*100</f>
        <v>40.226636847476804</v>
      </c>
      <c r="C66" s="21">
        <f t="shared" si="12"/>
        <v>35.54876603366483</v>
      </c>
      <c r="D66" s="21">
        <f t="shared" si="12"/>
        <v>76.25683721002818</v>
      </c>
      <c r="E66" s="21">
        <f t="shared" si="12"/>
        <v>83.61928696350218</v>
      </c>
      <c r="F66" s="21">
        <f t="shared" si="12"/>
        <v>13.667757460739738</v>
      </c>
      <c r="G66" s="21">
        <f t="shared" si="12"/>
        <v>27.92584376485503</v>
      </c>
      <c r="H66" s="21">
        <f t="shared" si="12"/>
        <v>30.253517608368007</v>
      </c>
      <c r="I66" s="21">
        <f t="shared" si="12"/>
        <v>14.939732184313637</v>
      </c>
      <c r="J66" s="21">
        <f t="shared" si="12"/>
        <v>86.89232968022836</v>
      </c>
      <c r="K66" s="21">
        <f t="shared" si="12"/>
        <v>68.97966675444276</v>
      </c>
      <c r="L66" s="21">
        <f t="shared" si="12"/>
        <v>-43.089416490992505</v>
      </c>
      <c r="M66" s="21">
        <f t="shared" si="12"/>
        <v>43.3680945896477</v>
      </c>
    </row>
    <row r="67" spans="1:13" ht="7.5" customHeight="1">
      <c r="A67" s="9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ht="12.75">
      <c r="A68" s="2" t="s">
        <v>26</v>
      </c>
      <c r="B68" s="21">
        <f aca="true" t="shared" si="13" ref="B68:M68">+(B26/B47-1)*100</f>
        <v>65.41624727833818</v>
      </c>
      <c r="C68" s="21">
        <f t="shared" si="13"/>
        <v>33.914336634493814</v>
      </c>
      <c r="D68" s="21">
        <f t="shared" si="13"/>
        <v>69.6744489075056</v>
      </c>
      <c r="E68" s="21">
        <f t="shared" si="13"/>
        <v>10.714555530977998</v>
      </c>
      <c r="F68" s="21">
        <f t="shared" si="13"/>
        <v>12.452860423069922</v>
      </c>
      <c r="G68" s="21">
        <f t="shared" si="13"/>
        <v>-22.755959197388542</v>
      </c>
      <c r="H68" s="21">
        <f t="shared" si="13"/>
        <v>32.13296028166794</v>
      </c>
      <c r="I68" s="21">
        <f t="shared" si="13"/>
        <v>44.61982632849553</v>
      </c>
      <c r="J68" s="21">
        <f t="shared" si="13"/>
        <v>29.034579068716493</v>
      </c>
      <c r="K68" s="21">
        <f t="shared" si="13"/>
        <v>-13.194511467026892</v>
      </c>
      <c r="L68" s="21">
        <f t="shared" si="13"/>
        <v>-11.562911513218966</v>
      </c>
      <c r="M68" s="21">
        <f t="shared" si="13"/>
        <v>45.999493720026564</v>
      </c>
    </row>
    <row r="69" spans="1:13" ht="12.75">
      <c r="A69" s="9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ht="12.75">
      <c r="A70" s="23" t="s">
        <v>27</v>
      </c>
      <c r="B70" s="21">
        <f aca="true" t="shared" si="14" ref="B70:M70">+(B28/B49-1)*100</f>
        <v>42.813870122333974</v>
      </c>
      <c r="C70" s="21">
        <f t="shared" si="14"/>
        <v>20.487333641197147</v>
      </c>
      <c r="D70" s="21">
        <f t="shared" si="14"/>
        <v>45.08139778256015</v>
      </c>
      <c r="E70" s="21">
        <f t="shared" si="14"/>
        <v>36.40066073106474</v>
      </c>
      <c r="F70" s="21">
        <f t="shared" si="14"/>
        <v>17.163016124515007</v>
      </c>
      <c r="G70" s="21">
        <f t="shared" si="14"/>
        <v>27.603884834967563</v>
      </c>
      <c r="H70" s="21">
        <f t="shared" si="14"/>
        <v>33.577358975470226</v>
      </c>
      <c r="I70" s="21">
        <f t="shared" si="14"/>
        <v>48.41841142281134</v>
      </c>
      <c r="J70" s="21">
        <f t="shared" si="14"/>
        <v>32.80318668399007</v>
      </c>
      <c r="K70" s="21">
        <f t="shared" si="14"/>
        <v>21.033631725482117</v>
      </c>
      <c r="L70" s="21">
        <f t="shared" si="14"/>
        <v>-28.943448959505</v>
      </c>
      <c r="M70" s="21">
        <f t="shared" si="14"/>
        <v>42.061383067438406</v>
      </c>
    </row>
    <row r="71" spans="1:13" ht="9" customHeight="1" thickBot="1">
      <c r="A71" s="10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2.25" customHeight="1">
      <c r="A72" s="1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s="26" customFormat="1" ht="12">
      <c r="A73" s="26" t="s">
        <v>52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s="26" customFormat="1" ht="12.75">
      <c r="A74" t="str">
        <f>+Imp!A60</f>
        <v> Nota: importaciones a valores CIF excepto Brasil, México y Paraguay a valores FOB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0" sqref="L20"/>
    </sheetView>
  </sheetViews>
  <sheetFormatPr defaultColWidth="11.421875" defaultRowHeight="12.75"/>
  <cols>
    <col min="1" max="1" width="13.7109375" style="0" customWidth="1"/>
    <col min="2" max="11" width="8.57421875" style="0" customWidth="1"/>
    <col min="12" max="12" width="8.7109375" style="0" customWidth="1"/>
  </cols>
  <sheetData>
    <row r="1" ht="12.75">
      <c r="A1" s="5" t="s">
        <v>36</v>
      </c>
    </row>
    <row r="2" ht="12.75">
      <c r="A2" s="5" t="str">
        <f>+Exp!A2</f>
        <v>ARGENTINA, BOLIVIA, BRASIL, CHILE, COLOMBIA, ECUADOR, MÉXICO, PARAGUAY, PERÚ Y URUGUAY</v>
      </c>
    </row>
    <row r="3" ht="12.75">
      <c r="A3" s="5" t="s">
        <v>37</v>
      </c>
    </row>
    <row r="4" ht="12.75">
      <c r="A4" s="2" t="str">
        <f>+Exp!A4</f>
        <v>Enero-junio 2009-2010</v>
      </c>
    </row>
    <row r="5" spans="1:11" ht="12.75">
      <c r="A5" s="2" t="s">
        <v>49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2" ht="8.2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 customHeight="1" thickBot="1">
      <c r="A7" s="12" t="s">
        <v>1</v>
      </c>
      <c r="B7" s="13" t="s">
        <v>40</v>
      </c>
      <c r="C7" s="13" t="s">
        <v>41</v>
      </c>
      <c r="D7" s="13" t="s">
        <v>42</v>
      </c>
      <c r="E7" s="16" t="s">
        <v>43</v>
      </c>
      <c r="F7" s="13" t="s">
        <v>50</v>
      </c>
      <c r="G7" s="13" t="s">
        <v>44</v>
      </c>
      <c r="H7" s="13" t="s">
        <v>45</v>
      </c>
      <c r="I7" s="13" t="s">
        <v>51</v>
      </c>
      <c r="J7" s="13" t="s">
        <v>47</v>
      </c>
      <c r="K7" s="13" t="s">
        <v>48</v>
      </c>
      <c r="L7" s="13" t="s">
        <v>22</v>
      </c>
    </row>
    <row r="8" ht="9" customHeight="1">
      <c r="A8" s="7"/>
    </row>
    <row r="9" spans="1:12" ht="15">
      <c r="A9" s="6"/>
      <c r="B9" s="6" t="str">
        <f>+Exp!B10</f>
        <v>Enero-junio 2010</v>
      </c>
      <c r="C9" s="6"/>
      <c r="D9" s="11"/>
      <c r="E9" s="11"/>
      <c r="F9" s="11"/>
      <c r="G9" s="11"/>
      <c r="H9" s="11"/>
      <c r="I9" s="11"/>
      <c r="J9" s="11"/>
      <c r="K9" s="11"/>
      <c r="L9" s="11"/>
    </row>
    <row r="10" ht="9" customHeight="1">
      <c r="A10" s="4"/>
    </row>
    <row r="11" spans="1:12" ht="12.75">
      <c r="A11" s="5" t="s">
        <v>8</v>
      </c>
      <c r="B11" s="24">
        <f>+ExpRM!B11-ImpRM!B11</f>
        <v>3413.2058956099972</v>
      </c>
      <c r="C11" s="24">
        <f>+ExpRM!C11-ImpRM!C11</f>
        <v>482.2269188740804</v>
      </c>
      <c r="D11" s="24">
        <f>+ExpRM!D11-ImpRM!D11</f>
        <v>4467.049999999999</v>
      </c>
      <c r="E11" s="24">
        <f>+ExpRM!E11-ImpRM!E11</f>
        <v>-2284.185248849997</v>
      </c>
      <c r="F11" s="24">
        <f>+ExpRM!F11-ImpRM!F11</f>
        <v>-1226.1371081700004</v>
      </c>
      <c r="G11" s="24">
        <f>+ExpRM!G11-ImpRM!G11</f>
        <v>-1314.385541</v>
      </c>
      <c r="H11" s="24">
        <f>+ExpRM!H11-ImpRM!H11</f>
        <v>2269.6400240000003</v>
      </c>
      <c r="I11" s="24">
        <f>+ExpRM!I11-ImpRM!I11</f>
        <v>-344.21399999999994</v>
      </c>
      <c r="J11" s="24">
        <f>+ExpRM!J11-ImpRM!J11</f>
        <v>-1590.4672460000006</v>
      </c>
      <c r="K11" s="24">
        <f>+ExpRM!K11-ImpRM!K11</f>
        <v>-748.3518569999999</v>
      </c>
      <c r="L11" s="24"/>
    </row>
    <row r="12" spans="1:12" ht="12.75">
      <c r="A12" s="2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2.75">
      <c r="A13" s="5" t="s">
        <v>28</v>
      </c>
      <c r="B13" s="24">
        <f>+ExpRM!B13-ImpRM!B13</f>
        <v>4077.453894369999</v>
      </c>
      <c r="C13" s="24">
        <f>+ExpRM!C13-ImpRM!C13</f>
        <v>265.2741883460492</v>
      </c>
      <c r="D13" s="24">
        <f>+ExpRM!D13-ImpRM!D13</f>
        <v>3411.0889999999927</v>
      </c>
      <c r="E13" s="24">
        <f>+ExpRM!E13-ImpRM!E13</f>
        <v>10075.105446989954</v>
      </c>
      <c r="F13" s="24">
        <f>+ExpRM!F13-ImpRM!F13</f>
        <v>3207.148735069997</v>
      </c>
      <c r="G13" s="24">
        <f>+ExpRM!G13-ImpRM!G13</f>
        <v>753.3403019999987</v>
      </c>
      <c r="H13" s="24">
        <f>+ExpRM!H13-ImpRM!H13</f>
        <v>-1957.2214099999692</v>
      </c>
      <c r="I13" s="24">
        <f>+ExpRM!I13-ImpRM!I13</f>
        <v>-1443.3901</v>
      </c>
      <c r="J13" s="24">
        <f>+ExpRM!J13-ImpRM!J13</f>
        <v>3915.721168</v>
      </c>
      <c r="K13" s="24">
        <f>+ExpRM!K13-ImpRM!K13</f>
        <v>182.17608100000007</v>
      </c>
      <c r="L13" s="24">
        <f>SUM(B13:K13)</f>
        <v>22486.697305776022</v>
      </c>
    </row>
    <row r="14" spans="1:12" ht="6.75" customHeight="1">
      <c r="A14" s="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3" ht="12.75">
      <c r="A15" s="2" t="s">
        <v>60</v>
      </c>
      <c r="B15" s="24">
        <f>ExpRM!B15-ImpRM!B15</f>
        <v>17.265541309999975</v>
      </c>
      <c r="C15" s="24">
        <f>ExpRM!C15-ImpRM!C15</f>
        <v>22.19996572</v>
      </c>
      <c r="D15" s="24">
        <f>ExpRM!D15-ImpRM!D15</f>
        <v>2840.195</v>
      </c>
      <c r="E15" s="24">
        <f>ExpRM!E15-ImpRM!E15</f>
        <v>-55.92833885999886</v>
      </c>
      <c r="F15" s="24">
        <f>ExpRM!F15-ImpRM!F15</f>
        <v>1115.7298205999998</v>
      </c>
      <c r="G15" s="24">
        <f>ExpRM!G15-ImpRM!G15</f>
        <v>798.0781909999997</v>
      </c>
      <c r="H15" s="24">
        <f>ExpRM!H15-ImpRM!H15</f>
        <v>1217.9647759999998</v>
      </c>
      <c r="I15" s="24">
        <f>ExpRM!I15-ImpRM!I15</f>
        <v>42.056</v>
      </c>
      <c r="J15" s="24">
        <f>ExpRM!J15-ImpRM!J15</f>
        <v>13.225079840000035</v>
      </c>
      <c r="K15" s="24">
        <f>ExpRM!K15-ImpRM!K15</f>
        <v>32.61389600000001</v>
      </c>
      <c r="L15" s="24">
        <f>SUM(B15:K15)</f>
        <v>6043.39993161</v>
      </c>
      <c r="M15" s="24"/>
    </row>
    <row r="16" spans="1:12" ht="6.75" customHeight="1">
      <c r="A16" s="9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3" ht="12.75">
      <c r="A17" s="2" t="s">
        <v>56</v>
      </c>
      <c r="B17" s="24">
        <f>+ExpRM!B17-ImpRM!B17</f>
        <v>82.16446348999995</v>
      </c>
      <c r="C17" s="24">
        <f>+ExpRM!C17-ImpRM!C17</f>
        <v>-4.805007676460029</v>
      </c>
      <c r="D17" s="24">
        <f>+ExpRM!D17-ImpRM!D17</f>
        <v>-289.40599999999995</v>
      </c>
      <c r="E17" s="24">
        <f>+ExpRM!E17-ImpRM!E17</f>
        <v>430.343495689998</v>
      </c>
      <c r="F17" s="24">
        <f>+ExpRM!F17-ImpRM!F17</f>
        <v>-80.79583905999993</v>
      </c>
      <c r="G17" s="24">
        <f>+ExpRM!G17-ImpRM!G17</f>
        <v>-122.69809</v>
      </c>
      <c r="H17" s="24">
        <f>+ExpRM!H17-ImpRM!H17</f>
        <v>1219.7246990000003</v>
      </c>
      <c r="I17" s="24">
        <f>+ExpRM!I17-ImpRM!I17</f>
        <v>-2.222</v>
      </c>
      <c r="J17" s="24">
        <f>+ExpRM!J17-ImpRM!J17</f>
        <v>1346.3777189999998</v>
      </c>
      <c r="K17" s="24">
        <f>+ExpRM!K17-ImpRM!K17</f>
        <v>8.880029999999998</v>
      </c>
      <c r="L17" s="24">
        <f>SUM(B17:K17)</f>
        <v>2587.5634704435383</v>
      </c>
      <c r="M17" s="24"/>
    </row>
    <row r="18" spans="1:13" ht="12.75">
      <c r="A18" s="2" t="s">
        <v>17</v>
      </c>
      <c r="B18" s="24">
        <f>+ExpRM!B18-ImpRM!B18</f>
        <v>-1189.5256969099996</v>
      </c>
      <c r="C18" s="24">
        <f>+ExpRM!C18-ImpRM!C18</f>
        <v>-54.65860372590936</v>
      </c>
      <c r="D18" s="24">
        <f>+ExpRM!D18-ImpRM!D18</f>
        <v>-3174.947</v>
      </c>
      <c r="E18" s="24">
        <f>+ExpRM!E18-ImpRM!E18</f>
        <v>-922.3063770300032</v>
      </c>
      <c r="F18" s="24">
        <f>+ExpRM!F18-ImpRM!F18</f>
        <v>3461.550064349999</v>
      </c>
      <c r="G18" s="24">
        <f>+ExpRM!G18-ImpRM!G18</f>
        <v>512.4163100000001</v>
      </c>
      <c r="H18" s="24">
        <f>+ExpRM!H18-ImpRM!H18</f>
        <v>44195.770082999996</v>
      </c>
      <c r="I18" s="24">
        <f>+ExpRM!I18-ImpRM!I18</f>
        <v>-176.41199999999998</v>
      </c>
      <c r="J18" s="24">
        <f>+ExpRM!J18-ImpRM!J18</f>
        <v>13.871615000000475</v>
      </c>
      <c r="K18" s="24">
        <f>+ExpRM!K18-ImpRM!K18</f>
        <v>-285.212893</v>
      </c>
      <c r="L18" s="24">
        <f>SUM(B18:K18)</f>
        <v>42380.545501684086</v>
      </c>
      <c r="M18" s="24"/>
    </row>
    <row r="19" spans="1:12" ht="6.75" customHeight="1">
      <c r="A19" s="9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3" ht="12.75">
      <c r="A20" s="2" t="s">
        <v>39</v>
      </c>
      <c r="B20" s="24">
        <f>+ExpRM!B20-ImpRM!B20</f>
        <v>508.9010093100005</v>
      </c>
      <c r="C20" s="24">
        <f>+ExpRM!C20-ImpRM!C20</f>
        <v>90.57174502631</v>
      </c>
      <c r="D20" s="24">
        <f>+ExpRM!D20-ImpRM!D20</f>
        <v>1946.6949999999997</v>
      </c>
      <c r="E20" s="24">
        <f>+ExpRM!E20-ImpRM!E20</f>
        <v>1979.4796853699963</v>
      </c>
      <c r="F20" s="24">
        <f>+ExpRM!F20-ImpRM!F20</f>
        <v>-31.842938080000295</v>
      </c>
      <c r="G20" s="24">
        <f>+ExpRM!G20-ImpRM!G20</f>
        <v>356.430873</v>
      </c>
      <c r="H20" s="24">
        <f>+ExpRM!H20-ImpRM!H20</f>
        <v>-8678.415967</v>
      </c>
      <c r="I20" s="24">
        <f>+ExpRM!I20-ImpRM!I20</f>
        <v>71.05290000000002</v>
      </c>
      <c r="J20" s="24">
        <f>+ExpRM!J20-ImpRM!J20</f>
        <v>1213.29275214</v>
      </c>
      <c r="K20" s="24">
        <f>+ExpRM!K20-ImpRM!K20</f>
        <v>61.55152199999992</v>
      </c>
      <c r="L20" s="24">
        <f>SUM(B20:K20)</f>
        <v>-2482.2834182336946</v>
      </c>
      <c r="M20" s="24"/>
    </row>
    <row r="21" spans="1:12" ht="7.5" customHeight="1">
      <c r="A21" s="9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3" ht="12.75">
      <c r="A22" s="2" t="s">
        <v>18</v>
      </c>
      <c r="B22" s="24">
        <f>+ExpRM!B22-ImpRM!B22</f>
        <v>-138.20885547</v>
      </c>
      <c r="C22" s="24">
        <f>+ExpRM!C22-ImpRM!C22</f>
        <v>92.44707429460001</v>
      </c>
      <c r="D22" s="24">
        <f>+ExpRM!D22-ImpRM!D22</f>
        <v>-322.43100000000004</v>
      </c>
      <c r="E22" s="24">
        <f>+ExpRM!E22-ImpRM!E22</f>
        <v>1796.2454161499975</v>
      </c>
      <c r="F22" s="24">
        <f>+ExpRM!F22-ImpRM!F22</f>
        <v>-221.29674679000001</v>
      </c>
      <c r="G22" s="24">
        <f>+ExpRM!G22-ImpRM!G22</f>
        <v>-150.503193</v>
      </c>
      <c r="H22" s="24">
        <f>+ExpRM!H22-ImpRM!H22</f>
        <v>-6178.4179970000005</v>
      </c>
      <c r="I22" s="24">
        <f>+ExpRM!I22-ImpRM!I22</f>
        <v>-135.954</v>
      </c>
      <c r="J22" s="24">
        <f>+ExpRM!J22-ImpRM!J22</f>
        <v>199.02611200000013</v>
      </c>
      <c r="K22" s="24">
        <f>+ExpRM!K22-ImpRM!K22</f>
        <v>-41.294319</v>
      </c>
      <c r="L22" s="24">
        <f>SUM(B22:K22)</f>
        <v>-5100.387508815402</v>
      </c>
      <c r="M22" s="24"/>
    </row>
    <row r="23" spans="1:12" ht="7.5" customHeight="1">
      <c r="A23" s="9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3" ht="12.75">
      <c r="A24" s="2" t="s">
        <v>19</v>
      </c>
      <c r="B24" s="24">
        <f>+ExpRM!B24-ImpRM!B23</f>
        <v>-1343.3525928500003</v>
      </c>
      <c r="C24" s="24">
        <f>+ExpRM!C23-ImpRM!C23</f>
        <v>-104.91132289743001</v>
      </c>
      <c r="D24" s="24">
        <f>+ExpRM!D23-ImpRM!D23</f>
        <v>3333.6229999999996</v>
      </c>
      <c r="E24" s="24">
        <f>+ExpRM!E23-ImpRM!E23</f>
        <v>4364.440162599973</v>
      </c>
      <c r="F24" s="24">
        <f>+ExpRM!F23-ImpRM!F23</f>
        <v>-706.8363747699998</v>
      </c>
      <c r="G24" s="24">
        <f>+ExpRM!G23-ImpRM!G23</f>
        <v>-557.167</v>
      </c>
      <c r="H24" s="24">
        <f>+ExpRM!H23-ImpRM!H23</f>
        <v>-18107.131882</v>
      </c>
      <c r="I24" s="24">
        <f>+ExpRM!I23-ImpRM!I23</f>
        <v>-1377.727</v>
      </c>
      <c r="J24" s="24">
        <f>+ExpRM!J23-ImpRM!J23</f>
        <v>288.69137699999965</v>
      </c>
      <c r="K24" s="24">
        <f>+ExpRM!K23-ImpRM!K23</f>
        <v>-259.035819</v>
      </c>
      <c r="L24" s="24">
        <f>SUM(B24:K24)</f>
        <v>-14469.407451917463</v>
      </c>
      <c r="M24" s="24"/>
    </row>
    <row r="25" spans="1:12" ht="7.5" customHeight="1">
      <c r="A25" s="9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3" ht="12.75">
      <c r="A26" s="2" t="s">
        <v>35</v>
      </c>
      <c r="B26" s="24">
        <f>+ExpRM!B26-ImpRM!B24</f>
        <v>5461.720429829997</v>
      </c>
      <c r="C26" s="24">
        <f>+ExpRM!C24-ImpRM!C24</f>
        <v>160.22859318289</v>
      </c>
      <c r="D26" s="24">
        <f>+ExpRM!D24-ImpRM!D24</f>
        <v>-3829.37</v>
      </c>
      <c r="E26" s="24">
        <f>+ExpRM!E24-ImpRM!E24</f>
        <v>782.0592532999967</v>
      </c>
      <c r="F26" s="24">
        <f>+ExpRM!F24-ImpRM!F24</f>
        <v>-231.42662931999996</v>
      </c>
      <c r="G26" s="24">
        <f>+ExpRM!G24-ImpRM!G24</f>
        <v>-368.54490000000004</v>
      </c>
      <c r="H26" s="24">
        <f>+ExpRM!H24-ImpRM!H24</f>
        <v>-13524.797768000002</v>
      </c>
      <c r="I26" s="24">
        <f>+ExpRM!I24-ImpRM!I24</f>
        <v>-104.667</v>
      </c>
      <c r="J26" s="24">
        <f>+ExpRM!J24-ImpRM!J24</f>
        <v>-275.21850400000005</v>
      </c>
      <c r="K26" s="24">
        <f>+ExpRM!K24-ImpRM!K24</f>
        <v>-69.48308599999999</v>
      </c>
      <c r="L26" s="24">
        <f>SUM(B26:K26)</f>
        <v>-11999.499611007119</v>
      </c>
      <c r="M26" s="24"/>
    </row>
    <row r="27" spans="1:12" ht="7.5" customHeight="1">
      <c r="A27" s="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3" ht="12.75">
      <c r="A28" s="2" t="s">
        <v>26</v>
      </c>
      <c r="B28" s="24">
        <f>+ExpRM!B26-ImpRM!B26</f>
        <v>4315.491437829997</v>
      </c>
      <c r="C28" s="24">
        <f>+ExpRM!C26-ImpRM!C26</f>
        <v>64.20174442204834</v>
      </c>
      <c r="D28" s="24">
        <f>+ExpRM!D26-ImpRM!D26</f>
        <v>2906.7300000000014</v>
      </c>
      <c r="E28" s="24">
        <f>+ExpRM!E26-ImpRM!E26</f>
        <v>1700.7721497699952</v>
      </c>
      <c r="F28" s="24">
        <f>+ExpRM!F26-ImpRM!F26</f>
        <v>-97.93262186000129</v>
      </c>
      <c r="G28" s="24">
        <f>+ExpRM!G26-ImpRM!G26</f>
        <v>285.3281109999986</v>
      </c>
      <c r="H28" s="24">
        <f>+ExpRM!H26-ImpRM!H26</f>
        <v>-2101.917353999972</v>
      </c>
      <c r="I28" s="24">
        <f>+ExpRM!I26-ImpRM!I26</f>
        <v>240.483</v>
      </c>
      <c r="J28" s="24">
        <f>+ExpRM!J26-ImpRM!J26</f>
        <v>1116.4550170200018</v>
      </c>
      <c r="K28" s="24">
        <f>+ExpRM!K26-ImpRM!K26</f>
        <v>734.1567500000001</v>
      </c>
      <c r="L28" s="24">
        <f>SUM(B28:K28)</f>
        <v>9163.76823418207</v>
      </c>
      <c r="M28" s="24"/>
    </row>
    <row r="29" spans="1:12" ht="9" customHeight="1">
      <c r="A29" s="9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2.75">
      <c r="A30" s="23" t="s">
        <v>27</v>
      </c>
      <c r="B30" s="24">
        <f>+ExpRM!B28-ImpRM!B28</f>
        <v>7490.659789979996</v>
      </c>
      <c r="C30" s="24">
        <f>+ExpRM!C28-ImpRM!C28</f>
        <v>747.5011072201296</v>
      </c>
      <c r="D30" s="24">
        <f>+ExpRM!D28-ImpRM!D28</f>
        <v>7878.138999999996</v>
      </c>
      <c r="E30" s="24">
        <f>+ExpRM!E28-ImpRM!E28</f>
        <v>7790.9201981399565</v>
      </c>
      <c r="F30" s="24">
        <f>+ExpRM!F28-ImpRM!F28</f>
        <v>1981.0116268999955</v>
      </c>
      <c r="G30" s="24">
        <f>+ExpRM!G28-ImpRM!G28</f>
        <v>-561.045239000001</v>
      </c>
      <c r="H30" s="24">
        <f>+ExpRM!H28-ImpRM!H28</f>
        <v>312.4186140000238</v>
      </c>
      <c r="I30" s="24">
        <f>+ExpRM!I28-ImpRM!I28</f>
        <v>-1787.6041</v>
      </c>
      <c r="J30" s="24">
        <f>+ExpRM!J28-ImpRM!J28</f>
        <v>2325.253921999998</v>
      </c>
      <c r="K30" s="24">
        <f>+ExpRM!K28-ImpRM!K28</f>
        <v>-566.1757759999996</v>
      </c>
      <c r="L30" s="24">
        <f>SUM(B30:K30)</f>
        <v>25611.0791432401</v>
      </c>
    </row>
    <row r="31" spans="2:12" ht="9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5">
      <c r="A32" s="6"/>
      <c r="B32" s="33" t="str">
        <f>+Exp!B26</f>
        <v>Enero-junio 2009</v>
      </c>
      <c r="C32" s="33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9" customHeight="1">
      <c r="A33" s="4"/>
      <c r="B33" s="24"/>
      <c r="C33" s="24"/>
      <c r="D33" s="34"/>
      <c r="E33" s="34"/>
      <c r="F33" s="34"/>
      <c r="G33" s="34"/>
      <c r="H33" s="34"/>
      <c r="I33" s="34"/>
      <c r="J33" s="34"/>
      <c r="K33" s="34"/>
      <c r="L33" s="24"/>
    </row>
    <row r="34" spans="1:12" ht="12.75">
      <c r="A34" s="5" t="s">
        <v>8</v>
      </c>
      <c r="B34" s="24">
        <f>+ExpRM!B32-ImpRM!B32</f>
        <v>3741.97378813</v>
      </c>
      <c r="C34" s="24">
        <f>+ExpRM!C32-ImpRM!C32</f>
        <v>369.9122667936008</v>
      </c>
      <c r="D34" s="24">
        <f>+ExpRM!D32-ImpRM!D32</f>
        <v>2735.2090000000007</v>
      </c>
      <c r="E34" s="24">
        <f>+ExpRM!E32-ImpRM!E32</f>
        <v>-1618.5878479399962</v>
      </c>
      <c r="F34" s="24">
        <f>+ExpRM!F32-ImpRM!F32</f>
        <v>786.357935739999</v>
      </c>
      <c r="G34" s="24">
        <f>+ExpRM!G32-ImpRM!G32</f>
        <v>-1151.4305580000005</v>
      </c>
      <c r="H34" s="24">
        <f>+ExpRM!H32-ImpRM!H32</f>
        <v>442.57337699999925</v>
      </c>
      <c r="I34" s="24">
        <f>+ExpRM!I32-ImpRM!I32</f>
        <v>-173.79499999999985</v>
      </c>
      <c r="J34" s="24">
        <f>+ExpRM!J32-ImpRM!J32</f>
        <v>-1555.0534820000003</v>
      </c>
      <c r="K34" s="24">
        <f>+ExpRM!K32-ImpRM!K32</f>
        <v>-840.3365550000005</v>
      </c>
      <c r="L34" s="24"/>
    </row>
    <row r="35" spans="1:12" ht="12.75">
      <c r="A35" s="9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2.75">
      <c r="A36" s="5" t="s">
        <v>28</v>
      </c>
      <c r="B36" s="24">
        <f>+ExpRM!B34-ImpRM!B34</f>
        <v>6268.87539768</v>
      </c>
      <c r="C36" s="24">
        <f>+ExpRM!C34-ImpRM!C34</f>
        <v>85.00800627645981</v>
      </c>
      <c r="D36" s="24">
        <f>+ExpRM!D34-ImpRM!D34</f>
        <v>11172.418999999994</v>
      </c>
      <c r="E36" s="24">
        <f>+ExpRM!E34-ImpRM!E34</f>
        <v>6187.122846810018</v>
      </c>
      <c r="F36" s="24">
        <f>+ExpRM!F34-ImpRM!F34</f>
        <v>-39.81384770001023</v>
      </c>
      <c r="G36" s="24">
        <f>+ExpRM!G34-ImpRM!G34</f>
        <v>54.619589000000815</v>
      </c>
      <c r="H36" s="24">
        <f>+ExpRM!H34-ImpRM!H34</f>
        <v>-2284.6057369999908</v>
      </c>
      <c r="I36" s="24">
        <f>+ExpRM!I34-ImpRM!I34</f>
        <v>-929.748146</v>
      </c>
      <c r="J36" s="24">
        <f>+ExpRM!J34-ImpRM!J34</f>
        <v>2858.5539099999996</v>
      </c>
      <c r="K36" s="24">
        <f>+ExpRM!K34-ImpRM!K34</f>
        <v>259.0119160000004</v>
      </c>
      <c r="L36" s="24">
        <f>SUM(B36:K36)</f>
        <v>23631.44293506647</v>
      </c>
    </row>
    <row r="37" spans="1:12" ht="6.75" customHeight="1">
      <c r="A37" s="9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2.75">
      <c r="A38" s="2" t="s">
        <v>60</v>
      </c>
      <c r="B38" s="24">
        <f>+ExpRM!B36-ImpRM!B36</f>
        <v>39.034972770000024</v>
      </c>
      <c r="C38" s="24">
        <f>+ExpRM!C36-ImpRM!C36</f>
        <v>23.83306073</v>
      </c>
      <c r="D38" s="24">
        <f>+ExpRM!D36-ImpRM!D36</f>
        <v>1750.077</v>
      </c>
      <c r="E38" s="24">
        <f>+ExpRM!E36-ImpRM!E36</f>
        <v>211.20270784999963</v>
      </c>
      <c r="F38" s="24">
        <f>+ExpRM!F36-ImpRM!F36</f>
        <v>695.9191367</v>
      </c>
      <c r="G38" s="24">
        <f>+ExpRM!G36-ImpRM!G36</f>
        <v>585.3205870000002</v>
      </c>
      <c r="H38" s="24">
        <f>+ExpRM!H36-ImpRM!H36</f>
        <v>1340.0528769999996</v>
      </c>
      <c r="I38" s="24">
        <f>+ExpRM!I36-ImpRM!I36</f>
        <v>25.967</v>
      </c>
      <c r="J38" s="24">
        <f>+ExpRM!J36-ImpRM!J36</f>
        <v>91.90630076</v>
      </c>
      <c r="K38" s="24">
        <f>+ExpRM!K36-ImpRM!K36</f>
        <v>57.159749000000005</v>
      </c>
      <c r="L38" s="24">
        <f>SUM(B38:K38)</f>
        <v>4820.473391809999</v>
      </c>
    </row>
    <row r="39" spans="1:12" ht="6.75" customHeight="1">
      <c r="A39" s="9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12.75">
      <c r="A40" s="2" t="s">
        <v>56</v>
      </c>
      <c r="B40" s="24">
        <f>+ExpRM!B38-ImpRM!B38</f>
        <v>73.57216259999998</v>
      </c>
      <c r="C40" s="24">
        <f>+ExpRM!C38-ImpRM!C38</f>
        <v>-9.460637881619991</v>
      </c>
      <c r="D40" s="24">
        <f>+ExpRM!D38-ImpRM!D38</f>
        <v>40.32299999999998</v>
      </c>
      <c r="E40" s="24">
        <f>+ExpRM!E38-ImpRM!E38</f>
        <v>166.99194857999925</v>
      </c>
      <c r="F40" s="24">
        <f>+ExpRM!F38-ImpRM!F38</f>
        <v>-64.21172347999999</v>
      </c>
      <c r="G40" s="24">
        <f>+ExpRM!G38-ImpRM!G38</f>
        <v>-76.74638</v>
      </c>
      <c r="H40" s="24">
        <f>+ExpRM!H38-ImpRM!H38</f>
        <v>228.72302200000013</v>
      </c>
      <c r="I40" s="24">
        <f>+ExpRM!I38-ImpRM!I38</f>
        <v>-3.4650000000000003</v>
      </c>
      <c r="J40" s="24">
        <f>+ExpRM!J38-ImpRM!J38</f>
        <v>770.780804</v>
      </c>
      <c r="K40" s="24">
        <f>+ExpRM!K38-ImpRM!K38</f>
        <v>4.168810000000001</v>
      </c>
      <c r="L40" s="24">
        <f>SUM(B40:K40)</f>
        <v>1130.6760058183793</v>
      </c>
    </row>
    <row r="41" spans="1:12" ht="12.75">
      <c r="A41" s="2" t="s">
        <v>17</v>
      </c>
      <c r="B41" s="24">
        <f>+ExpRM!B39-ImpRM!B39</f>
        <v>-542.5672047000007</v>
      </c>
      <c r="C41" s="24">
        <f>+ExpRM!C39-ImpRM!C39</f>
        <v>-90.86681202841007</v>
      </c>
      <c r="D41" s="24">
        <f>+ExpRM!D39-ImpRM!D39</f>
        <v>-2515.7840000000006</v>
      </c>
      <c r="E41" s="24">
        <f>+ExpRM!E39-ImpRM!E39</f>
        <v>-395.29473927998924</v>
      </c>
      <c r="F41" s="24">
        <f>+ExpRM!F39-ImpRM!F39</f>
        <v>1226.233998730001</v>
      </c>
      <c r="G41" s="24">
        <f>+ExpRM!G39-ImpRM!G39</f>
        <v>387.0324340000002</v>
      </c>
      <c r="H41" s="24">
        <f>+ExpRM!H39-ImpRM!H39</f>
        <v>33371.94191999999</v>
      </c>
      <c r="I41" s="24">
        <f>+ExpRM!I39-ImpRM!I39</f>
        <v>-109.93299999999999</v>
      </c>
      <c r="J41" s="24">
        <f>+ExpRM!J39-ImpRM!J39</f>
        <v>-56.17407800000001</v>
      </c>
      <c r="K41" s="24">
        <f>+ExpRM!K39-ImpRM!K39</f>
        <v>-130.05801400000001</v>
      </c>
      <c r="L41" s="24">
        <f>SUM(B41:K41)</f>
        <v>31144.53050472159</v>
      </c>
    </row>
    <row r="42" spans="1:12" ht="6.75" customHeight="1">
      <c r="A42" s="9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2.75">
      <c r="A43" s="2" t="s">
        <v>39</v>
      </c>
      <c r="B43" s="24">
        <f>+ExpRM!B41-ImpRM!B41</f>
        <v>2059.5371311</v>
      </c>
      <c r="C43" s="24">
        <f>+ExpRM!C41-ImpRM!C41</f>
        <v>-39.83096265781006</v>
      </c>
      <c r="D43" s="24">
        <f>+ExpRM!D41-ImpRM!D41</f>
        <v>3092.365</v>
      </c>
      <c r="E43" s="24">
        <f>+ExpRM!E41-ImpRM!E41</f>
        <v>1186.9292629799984</v>
      </c>
      <c r="F43" s="24">
        <f>+ExpRM!F41-ImpRM!F41</f>
        <v>289.9040928300001</v>
      </c>
      <c r="G43" s="24">
        <f>+ExpRM!G41-ImpRM!G41</f>
        <v>272.044208</v>
      </c>
      <c r="H43" s="24">
        <f>+ExpRM!H41-ImpRM!H41</f>
        <v>-7388.552470999999</v>
      </c>
      <c r="I43" s="24">
        <f>+ExpRM!I41-ImpRM!I41</f>
        <v>-80.763</v>
      </c>
      <c r="J43" s="24">
        <f>+ExpRM!J41-ImpRM!J41</f>
        <v>311.4276246700001</v>
      </c>
      <c r="K43" s="24">
        <f>+ExpRM!K41-ImpRM!K41</f>
        <v>94.70071899999999</v>
      </c>
      <c r="L43" s="24">
        <f>SUM(B43:K43)</f>
        <v>-202.23839507781082</v>
      </c>
    </row>
    <row r="44" spans="1:12" ht="7.5" customHeight="1">
      <c r="A44" s="9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2.75">
      <c r="A45" s="2" t="s">
        <v>18</v>
      </c>
      <c r="B45" s="24">
        <f>+ExpRM!B43-ImpRM!B43</f>
        <v>-240.59852891000006</v>
      </c>
      <c r="C45" s="24">
        <f>+ExpRM!C43-ImpRM!C43</f>
        <v>-59.88781016081999</v>
      </c>
      <c r="D45" s="24">
        <f>+ExpRM!D43-ImpRM!D43</f>
        <v>-685.0010000000002</v>
      </c>
      <c r="E45" s="24">
        <f>+ExpRM!E43-ImpRM!E43</f>
        <v>1350.2217371200002</v>
      </c>
      <c r="F45" s="24">
        <f>+ExpRM!F43-ImpRM!F43</f>
        <v>-232.7710801199999</v>
      </c>
      <c r="G45" s="24">
        <f>+ExpRM!G43-ImpRM!G43</f>
        <v>-262.40145399999994</v>
      </c>
      <c r="H45" s="24">
        <f>+ExpRM!H43-ImpRM!H43</f>
        <v>-4404.331281999999</v>
      </c>
      <c r="I45" s="24">
        <f>+ExpRM!I43-ImpRM!I43</f>
        <v>-143.13400000000001</v>
      </c>
      <c r="J45" s="24">
        <f>+ExpRM!J43-ImpRM!J43</f>
        <v>24.612476000000015</v>
      </c>
      <c r="K45" s="24">
        <f>+ExpRM!K43-ImpRM!K43</f>
        <v>-28.271809</v>
      </c>
      <c r="L45" s="24">
        <f>SUM(B45:K45)</f>
        <v>-4681.562751070819</v>
      </c>
    </row>
    <row r="46" spans="1:12" ht="7.5" customHeight="1">
      <c r="A46" s="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2.75">
      <c r="A47" s="2" t="s">
        <v>19</v>
      </c>
      <c r="B47" s="24">
        <f>+ExpRM!B44-ImpRM!B44</f>
        <v>155.08964275999915</v>
      </c>
      <c r="C47" s="24">
        <f>+ExpRM!C44-ImpRM!C44</f>
        <v>-127.08219688589</v>
      </c>
      <c r="D47" s="24">
        <f>+ExpRM!D44-ImpRM!D44</f>
        <v>5203.0960000000005</v>
      </c>
      <c r="E47" s="24">
        <f>+ExpRM!E44-ImpRM!E44</f>
        <v>2273.8278288000097</v>
      </c>
      <c r="F47" s="24">
        <f>+ExpRM!F44-ImpRM!F44</f>
        <v>-1281.4787394700002</v>
      </c>
      <c r="G47" s="24">
        <f>+ExpRM!G44-ImpRM!G44</f>
        <v>-540.016</v>
      </c>
      <c r="H47" s="24">
        <f>+ExpRM!H44-ImpRM!H44</f>
        <v>-13107.810580000001</v>
      </c>
      <c r="I47" s="24">
        <f>+ExpRM!I44-ImpRM!I44</f>
        <v>-758.708</v>
      </c>
      <c r="J47" s="24">
        <f>+ExpRM!J44-ImpRM!J44</f>
        <v>369.9143519999998</v>
      </c>
      <c r="K47" s="24">
        <f>+ExpRM!K44-ImpRM!K44</f>
        <v>-221.02109499999997</v>
      </c>
      <c r="L47" s="24">
        <f>SUM(B47:K47)</f>
        <v>-8034.188787795881</v>
      </c>
    </row>
    <row r="48" spans="1:12" ht="7.5" customHeight="1">
      <c r="A48" s="9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2.75">
      <c r="A49" s="2" t="s">
        <v>35</v>
      </c>
      <c r="B49" s="24">
        <f>+ExpRM!B45-ImpRM!B45</f>
        <v>507.7703521300002</v>
      </c>
      <c r="C49" s="24">
        <f>+ExpRM!C45-ImpRM!C45</f>
        <v>327.05347227198</v>
      </c>
      <c r="D49" s="24">
        <f>+ExpRM!D45-ImpRM!D45</f>
        <v>-970.8589999999999</v>
      </c>
      <c r="E49" s="24">
        <f>+ExpRM!E45-ImpRM!E45</f>
        <v>642.2309393400003</v>
      </c>
      <c r="F49" s="24">
        <f>+ExpRM!F45-ImpRM!F45</f>
        <v>-565.2521653199999</v>
      </c>
      <c r="G49" s="24">
        <f>+ExpRM!G45-ImpRM!G45</f>
        <v>-426.98449999999997</v>
      </c>
      <c r="H49" s="24">
        <f>+ExpRM!H45-ImpRM!H45</f>
        <v>-10646.822504</v>
      </c>
      <c r="I49" s="24">
        <f>+ExpRM!I45-ImpRM!I45</f>
        <v>-69.912</v>
      </c>
      <c r="J49" s="24">
        <f>+ExpRM!J45-ImpRM!J45</f>
        <v>-21.210736000000054</v>
      </c>
      <c r="K49" s="24">
        <f>+ExpRM!K45-ImpRM!K45</f>
        <v>-31.820417000000006</v>
      </c>
      <c r="L49" s="24">
        <f>SUM(B49:K49)</f>
        <v>-11255.80655857802</v>
      </c>
    </row>
    <row r="50" spans="1:12" ht="7.5" customHeight="1">
      <c r="A50" s="9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2.75">
      <c r="A51" s="2" t="s">
        <v>26</v>
      </c>
      <c r="B51" s="24">
        <f>+ExpRM!B47-ImpRM!B47</f>
        <v>4217.036869930002</v>
      </c>
      <c r="C51" s="24">
        <f>+ExpRM!C47-ImpRM!C47</f>
        <v>61.24989288902981</v>
      </c>
      <c r="D51" s="24">
        <f>+ExpRM!D47-ImpRM!D47</f>
        <v>5258.202</v>
      </c>
      <c r="E51" s="24">
        <f>+ExpRM!E47-ImpRM!E47</f>
        <v>751.0131614199988</v>
      </c>
      <c r="F51" s="24">
        <f>+ExpRM!F47-ImpRM!F47</f>
        <v>-108.15736757001082</v>
      </c>
      <c r="G51" s="24">
        <f>+ExpRM!G47-ImpRM!G47</f>
        <v>116.37069400000013</v>
      </c>
      <c r="H51" s="24">
        <f>+ExpRM!H47-ImpRM!H47</f>
        <v>-1677.8067189999817</v>
      </c>
      <c r="I51" s="24">
        <f>+ExpRM!I47-ImpRM!I47</f>
        <v>210.19985400000002</v>
      </c>
      <c r="J51" s="24">
        <f>+ExpRM!J47-ImpRM!J47</f>
        <v>1367.2971665700006</v>
      </c>
      <c r="K51" s="24">
        <f>+ExpRM!K47-ImpRM!K47</f>
        <v>514.1539730000003</v>
      </c>
      <c r="L51" s="24">
        <f>SUM(B51:K51)</f>
        <v>10709.559525239038</v>
      </c>
    </row>
    <row r="52" spans="1:12" ht="9" customHeight="1">
      <c r="A52" s="9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2.75">
      <c r="A53" s="23" t="s">
        <v>27</v>
      </c>
      <c r="B53" s="24">
        <f>+ExpRM!B49-ImpRM!B49</f>
        <v>10010.849185809999</v>
      </c>
      <c r="C53" s="24">
        <f>+ExpRM!C49-ImpRM!C49</f>
        <v>454.92027307006083</v>
      </c>
      <c r="D53" s="24">
        <f>+ExpRM!D49-ImpRM!D49</f>
        <v>13907.628000000004</v>
      </c>
      <c r="E53" s="24">
        <f>+ExpRM!E49-ImpRM!E49</f>
        <v>4568.534998870022</v>
      </c>
      <c r="F53" s="24">
        <f>+ExpRM!F49-ImpRM!F49</f>
        <v>746.5440880399892</v>
      </c>
      <c r="G53" s="24">
        <f>+ExpRM!G49-ImpRM!G49</f>
        <v>-1096.8109690000001</v>
      </c>
      <c r="H53" s="24">
        <f>+ExpRM!H49-ImpRM!H49</f>
        <v>-1842.0323599999974</v>
      </c>
      <c r="I53" s="24">
        <f>+ExpRM!I49-ImpRM!I49</f>
        <v>-1103.543146</v>
      </c>
      <c r="J53" s="24">
        <f>+ExpRM!J49-ImpRM!J49</f>
        <v>1303.5004279999994</v>
      </c>
      <c r="K53" s="24">
        <f>+ExpRM!K49-ImpRM!K49</f>
        <v>-581.3246390000004</v>
      </c>
      <c r="L53" s="24">
        <f>SUM(B53:K53)</f>
        <v>26368.265859790074</v>
      </c>
    </row>
    <row r="54" spans="1:12" ht="9" customHeight="1" thickBot="1">
      <c r="A54" s="1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2.25" customHeight="1">
      <c r="A55" s="1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1:12" s="26" customFormat="1" ht="12">
      <c r="A56" s="26" t="s">
        <v>52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s="26" customFormat="1" ht="12">
      <c r="A57" s="26" t="str">
        <f>+Imp!A60</f>
        <v> Nota: importaciones a valores CIF excepto Brasil, México y Paraguay a valores FOB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garimon</cp:lastModifiedBy>
  <cp:lastPrinted>2008-09-08T12:33:59Z</cp:lastPrinted>
  <dcterms:created xsi:type="dcterms:W3CDTF">2004-06-14T13:52:53Z</dcterms:created>
  <dcterms:modified xsi:type="dcterms:W3CDTF">2010-09-21T18:16:20Z</dcterms:modified>
  <cp:category/>
  <cp:version/>
  <cp:contentType/>
  <cp:contentStatus/>
</cp:coreProperties>
</file>