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4425" activeTab="0"/>
  </bookViews>
  <sheets>
    <sheet name="DICOEXEJ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<sst xmlns="http://schemas.openxmlformats.org/spreadsheetml/2006/main" count="152" uniqueCount="55">
  <si>
    <t>Miles de dólares</t>
  </si>
  <si>
    <t>Porcentaje</t>
  </si>
  <si>
    <t>En miles de dólares y porcentajes</t>
  </si>
  <si>
    <t>Exportación</t>
  </si>
  <si>
    <t>Argentina</t>
  </si>
  <si>
    <t>Bolivia</t>
  </si>
  <si>
    <t>Colombia</t>
  </si>
  <si>
    <t>SALDO</t>
  </si>
  <si>
    <t>Ecuador</t>
  </si>
  <si>
    <t>ALADI</t>
  </si>
  <si>
    <t>México</t>
  </si>
  <si>
    <t>Uruguay</t>
  </si>
  <si>
    <t>Venezuela</t>
  </si>
  <si>
    <t>TOTAL ALADI</t>
  </si>
  <si>
    <t>RESTO DEL MUNDO</t>
  </si>
  <si>
    <t>TOTAL GLOBAL</t>
  </si>
  <si>
    <t>Importación</t>
  </si>
  <si>
    <t>Estados Unidos</t>
  </si>
  <si>
    <t>Japón</t>
  </si>
  <si>
    <t>PAÍS</t>
  </si>
  <si>
    <t>Cuba</t>
  </si>
  <si>
    <t>ÁREA</t>
  </si>
  <si>
    <t>GEOECONÓMICA</t>
  </si>
  <si>
    <t>OTRAS ÁREAS</t>
  </si>
  <si>
    <t>Elaboración: Secretaría General de la ALADI</t>
  </si>
  <si>
    <t>CUADRO 1</t>
  </si>
  <si>
    <t>CUADRO 2</t>
  </si>
  <si>
    <t>CUADRO 4</t>
  </si>
  <si>
    <t>CUADRO 3</t>
  </si>
  <si>
    <t>Variaciones de valores en miles de dólares y porcentajes, e incidencias porcentuales</t>
  </si>
  <si>
    <t>INCIDENCIA PORCENTUAL (1)</t>
  </si>
  <si>
    <t>(1): La incidencia se define como el producto de la variación % del país o área por su participación en el total</t>
  </si>
  <si>
    <t>Brasil</t>
  </si>
  <si>
    <t>E.R.I. (2)</t>
  </si>
  <si>
    <t>E.R.I. (3)</t>
  </si>
  <si>
    <t>Canadá</t>
  </si>
  <si>
    <t xml:space="preserve">       Malasia, Singapur, Tailandia y Taiwán</t>
  </si>
  <si>
    <t>EXPORTACIÓN (FOB)</t>
  </si>
  <si>
    <t>%</t>
  </si>
  <si>
    <t>China (1)</t>
  </si>
  <si>
    <t>China (2)</t>
  </si>
  <si>
    <t>(1): Incluye el comercio con Hong Kong</t>
  </si>
  <si>
    <t>Chile</t>
  </si>
  <si>
    <t>(2): Incluye el comercio con Hong Kong</t>
  </si>
  <si>
    <t xml:space="preserve">(3): Economías de Reciente Industrialización. Incluye el comercio con Corea del Sur, Indonesia, Filipinas, </t>
  </si>
  <si>
    <t>(2): Economías de Reciente Industrialización. Incluye el comercio con Corea del Sur, Indonesia, Filipinas,</t>
  </si>
  <si>
    <t>PARAGUAY: COMERCIO EXTERIOR POR PAÍS COPARTÍCIPE DE LA ALADI</t>
  </si>
  <si>
    <t>PARAGUAY: COMERCIO EXTERIOR POR ÁREA GEOECONÓMICA</t>
  </si>
  <si>
    <t>Perú</t>
  </si>
  <si>
    <t>Fuente: Banco Central de Paraguay</t>
  </si>
  <si>
    <t>Unión Europea</t>
  </si>
  <si>
    <t>Centroamérica y el Caribe</t>
  </si>
  <si>
    <t>Panamá</t>
  </si>
  <si>
    <t>IMPORTACIÓN (CIF)</t>
  </si>
  <si>
    <t>Enero-diciembre 2014-2015</t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</si>
</sst>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&quot;Gs&quot;\ #,##0_);\(&quot;Gs&quot;\ #,##0\)"/>
    <numFmt numFmtId="187" formatCode="&quot;Gs&quot;\ #,##0_);[Red]\(&quot;Gs&quot;\ #,##0\)"/>
    <numFmt numFmtId="188" formatCode="&quot;Gs&quot;\ #,##0.00_);\(&quot;Gs&quot;\ #,##0.00\)"/>
    <numFmt numFmtId="189" formatCode="&quot;Gs&quot;\ #,##0.00_);[Red]\(&quot;Gs&quot;\ #,##0.00\)"/>
    <numFmt numFmtId="190" formatCode="_(&quot;Gs&quot;\ * #,##0_);_(&quot;Gs&quot;\ * \(#,##0\);_(&quot;Gs&quot;\ * &quot;-&quot;_);_(@_)"/>
    <numFmt numFmtId="191" formatCode="_(&quot;Gs&quot;\ * #,##0.00_);_(&quot;Gs&quot;\ * \(#,##0.00\);_(&quot;Gs&quot;\ * &quot;-&quot;??_);_(@_)"/>
    <numFmt numFmtId="192" formatCode="&quot;NU$&quot;\ #,##0_);\(&quot;NU$&quot;\ #,##0\)"/>
    <numFmt numFmtId="193" formatCode="&quot;NU$&quot;\ #,##0_);[Red]\(&quot;NU$&quot;\ #,##0\)"/>
    <numFmt numFmtId="194" formatCode="&quot;NU$&quot;\ #,##0.00_);\(&quot;NU$&quot;\ #,##0.00\)"/>
    <numFmt numFmtId="195" formatCode="&quot;NU$&quot;\ #,##0.00_);[Red]\(&quot;NU$&quot;\ #,##0.00\)"/>
    <numFmt numFmtId="196" formatCode="_(&quot;NU$&quot;\ * #,##0_);_(&quot;NU$&quot;\ * \(#,##0\);_(&quot;NU$&quot;\ * &quot;-&quot;_);_(@_)"/>
    <numFmt numFmtId="197" formatCode="_(&quot;NU$&quot;\ * #,##0.00_);_(&quot;NU$&quot;\ * \(#,##0.00\);_(&quot;NU$&quot;\ 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&quot;$&quot;\ #,##0;\-&quot;$&quot;\ #,##0"/>
    <numFmt numFmtId="207" formatCode="&quot;$&quot;\ #,##0;[Red]\-&quot;$&quot;\ #,##0"/>
    <numFmt numFmtId="208" formatCode="&quot;$&quot;\ #,##0.00;\-&quot;$&quot;\ #,##0.00"/>
    <numFmt numFmtId="209" formatCode="&quot;$&quot;\ #,##0.00;[Red]\-&quot;$&quot;\ #,##0.00"/>
    <numFmt numFmtId="210" formatCode="_-&quot;$&quot;\ * #,##0_-;\-&quot;$&quot;\ * #,##0_-;_-&quot;$&quot;\ * &quot;-&quot;_-;_-@_-"/>
    <numFmt numFmtId="211" formatCode="_-* #,##0_-;\-* #,##0_-;_-* &quot;-&quot;_-;_-@_-"/>
    <numFmt numFmtId="212" formatCode="_-&quot;$&quot;\ * #,##0.00_-;\-&quot;$&quot;\ * #,##0.00_-;_-&quot;$&quot;\ * &quot;-&quot;??_-;_-@_-"/>
    <numFmt numFmtId="213" formatCode="_-* #,##0.00_-;\-* #,##0.00_-;_-* &quot;-&quot;??_-;_-@_-"/>
    <numFmt numFmtId="214" formatCode="General_)"/>
    <numFmt numFmtId="215" formatCode="0.0_)"/>
    <numFmt numFmtId="216" formatCode="0.0"/>
    <numFmt numFmtId="217" formatCode="#\ ###\ ##0_);\-#\ ###\ ##0_)"/>
    <numFmt numFmtId="218" formatCode="#,##0_ ;[Red]\-#,##0\ "/>
    <numFmt numFmtId="219" formatCode="0.0____"/>
    <numFmt numFmtId="220" formatCode="#,##0.0"/>
    <numFmt numFmtId="221" formatCode="0.0%"/>
    <numFmt numFmtId="222" formatCode="#,##0.0000"/>
    <numFmt numFmtId="223" formatCode="#,##0_ ;\-#,##0\ "/>
    <numFmt numFmtId="224" formatCode="#,##0____"/>
    <numFmt numFmtId="225" formatCode="_(* #,##0_);_(* \(#,##0\);_(* &quot;-&quot;??_);_(@_)"/>
  </numFmts>
  <fonts count="49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Courier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sz val="10"/>
      <name val="Courier"/>
      <family val="3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21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214" fontId="0" fillId="0" borderId="0" xfId="0" applyNumberFormat="1" applyAlignment="1">
      <alignment/>
    </xf>
    <xf numFmtId="214" fontId="0" fillId="0" borderId="0" xfId="33" applyNumberFormat="1" applyFont="1" applyAlignment="1">
      <alignment/>
    </xf>
    <xf numFmtId="214" fontId="4" fillId="0" borderId="0" xfId="33" applyNumberFormat="1" applyFont="1" applyAlignment="1">
      <alignment/>
    </xf>
    <xf numFmtId="214" fontId="0" fillId="0" borderId="0" xfId="33" applyNumberFormat="1" applyFont="1" applyAlignment="1">
      <alignment/>
    </xf>
    <xf numFmtId="214" fontId="12" fillId="0" borderId="0" xfId="33" applyNumberFormat="1" applyFont="1" applyAlignment="1">
      <alignment/>
    </xf>
    <xf numFmtId="214" fontId="13" fillId="0" borderId="0" xfId="33" applyNumberFormat="1" applyFont="1" applyAlignment="1">
      <alignment/>
    </xf>
    <xf numFmtId="3" fontId="12" fillId="0" borderId="0" xfId="33" applyNumberFormat="1" applyFont="1" applyAlignment="1">
      <alignment/>
    </xf>
    <xf numFmtId="214" fontId="12" fillId="0" borderId="0" xfId="33" applyNumberFormat="1" applyFont="1" applyAlignment="1">
      <alignment horizontal="center"/>
    </xf>
    <xf numFmtId="3" fontId="0" fillId="0" borderId="0" xfId="33" applyNumberFormat="1" applyFont="1" applyAlignment="1">
      <alignment/>
    </xf>
    <xf numFmtId="214" fontId="14" fillId="0" borderId="0" xfId="33" applyNumberFormat="1" applyFont="1" applyAlignment="1">
      <alignment/>
    </xf>
    <xf numFmtId="221" fontId="12" fillId="0" borderId="0" xfId="33" applyNumberFormat="1" applyFont="1" applyAlignment="1">
      <alignment/>
    </xf>
    <xf numFmtId="223" fontId="12" fillId="0" borderId="0" xfId="33" applyNumberFormat="1" applyFont="1" applyAlignment="1">
      <alignment/>
    </xf>
    <xf numFmtId="214" fontId="5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>
      <alignment/>
    </xf>
    <xf numFmtId="214" fontId="0" fillId="33" borderId="0" xfId="33" applyNumberFormat="1" applyFont="1" applyFill="1" applyAlignment="1">
      <alignment/>
    </xf>
    <xf numFmtId="214" fontId="7" fillId="33" borderId="0" xfId="33" applyNumberFormat="1" applyFont="1" applyFill="1" applyAlignment="1" applyProtection="1">
      <alignment horizontal="center"/>
      <protection/>
    </xf>
    <xf numFmtId="214" fontId="0" fillId="33" borderId="0" xfId="33" applyNumberFormat="1" applyFont="1" applyFill="1" applyAlignment="1">
      <alignment horizontal="center"/>
    </xf>
    <xf numFmtId="214" fontId="0" fillId="33" borderId="0" xfId="33" applyNumberFormat="1" applyFont="1" applyFill="1" applyAlignment="1">
      <alignment/>
    </xf>
    <xf numFmtId="214" fontId="5" fillId="33" borderId="0" xfId="33" applyNumberFormat="1" applyFont="1" applyFill="1" applyAlignment="1" applyProtection="1">
      <alignment horizontal="left"/>
      <protection/>
    </xf>
    <xf numFmtId="214" fontId="5" fillId="33" borderId="0" xfId="33" applyNumberFormat="1" applyFont="1" applyFill="1" applyAlignment="1">
      <alignment/>
    </xf>
    <xf numFmtId="214" fontId="5" fillId="33" borderId="0" xfId="33" applyNumberFormat="1" applyFont="1" applyFill="1" applyAlignment="1" applyProtection="1">
      <alignment horizontal="center"/>
      <protection/>
    </xf>
    <xf numFmtId="214" fontId="5" fillId="33" borderId="0" xfId="33" applyNumberFormat="1" applyFont="1" applyFill="1" applyAlignment="1" applyProtection="1">
      <alignment horizontal="left"/>
      <protection/>
    </xf>
    <xf numFmtId="214" fontId="0" fillId="33" borderId="0" xfId="33" applyNumberFormat="1" applyFont="1" applyFill="1" applyAlignment="1" applyProtection="1">
      <alignment horizontal="center"/>
      <protection/>
    </xf>
    <xf numFmtId="214" fontId="0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 applyProtection="1">
      <alignment horizontal="center"/>
      <protection/>
    </xf>
    <xf numFmtId="214" fontId="0" fillId="33" borderId="0" xfId="33" applyNumberFormat="1" applyFont="1" applyFill="1" applyAlignment="1" applyProtection="1">
      <alignment horizontal="left"/>
      <protection/>
    </xf>
    <xf numFmtId="214" fontId="0" fillId="33" borderId="10" xfId="33" applyNumberFormat="1" applyFont="1" applyFill="1" applyBorder="1" applyAlignment="1" applyProtection="1">
      <alignment horizontal="fill"/>
      <protection/>
    </xf>
    <xf numFmtId="214" fontId="0" fillId="33" borderId="10" xfId="33" applyNumberFormat="1" applyFont="1" applyFill="1" applyBorder="1" applyAlignment="1" applyProtection="1">
      <alignment horizontal="fill"/>
      <protection/>
    </xf>
    <xf numFmtId="214" fontId="0" fillId="33" borderId="11" xfId="33" applyNumberFormat="1" applyFont="1" applyFill="1" applyBorder="1" applyAlignment="1">
      <alignment/>
    </xf>
    <xf numFmtId="214" fontId="0" fillId="33" borderId="11" xfId="33" applyNumberFormat="1" applyFont="1" applyFill="1" applyBorder="1" applyAlignment="1">
      <alignment/>
    </xf>
    <xf numFmtId="216" fontId="0" fillId="33" borderId="11" xfId="33" applyNumberFormat="1" applyFont="1" applyFill="1" applyBorder="1" applyAlignment="1">
      <alignment/>
    </xf>
    <xf numFmtId="214" fontId="7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 applyProtection="1">
      <alignment horizontal="centerContinuous"/>
      <protection/>
    </xf>
    <xf numFmtId="214" fontId="7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>
      <alignment horizontal="centerContinuous"/>
    </xf>
    <xf numFmtId="214" fontId="0" fillId="33" borderId="0" xfId="33" applyNumberFormat="1" applyFont="1" applyFill="1" applyAlignment="1" applyProtection="1">
      <alignment horizontal="centerContinuous"/>
      <protection/>
    </xf>
    <xf numFmtId="214" fontId="0" fillId="33" borderId="0" xfId="33" applyNumberFormat="1" applyFont="1" applyFill="1" applyAlignment="1" applyProtection="1">
      <alignment horizontal="left"/>
      <protection/>
    </xf>
    <xf numFmtId="3" fontId="0" fillId="33" borderId="0" xfId="33" applyNumberFormat="1" applyFont="1" applyFill="1" applyAlignment="1" applyProtection="1">
      <alignment/>
      <protection/>
    </xf>
    <xf numFmtId="215" fontId="0" fillId="33" borderId="0" xfId="33" applyNumberFormat="1" applyFont="1" applyFill="1" applyAlignment="1" applyProtection="1">
      <alignment/>
      <protection/>
    </xf>
    <xf numFmtId="216" fontId="0" fillId="33" borderId="0" xfId="33" applyNumberFormat="1" applyFont="1" applyFill="1" applyAlignment="1" applyProtection="1">
      <alignment/>
      <protection/>
    </xf>
    <xf numFmtId="219" fontId="0" fillId="33" borderId="0" xfId="33" applyNumberFormat="1" applyFont="1" applyFill="1" applyAlignment="1" applyProtection="1">
      <alignment/>
      <protection/>
    </xf>
    <xf numFmtId="217" fontId="0" fillId="33" borderId="0" xfId="33" applyNumberFormat="1" applyFont="1" applyFill="1" applyAlignment="1" applyProtection="1">
      <alignment/>
      <protection/>
    </xf>
    <xf numFmtId="215" fontId="0" fillId="33" borderId="0" xfId="33" applyNumberFormat="1" applyFont="1" applyFill="1" applyAlignment="1" applyProtection="1">
      <alignment/>
      <protection/>
    </xf>
    <xf numFmtId="217" fontId="0" fillId="33" borderId="0" xfId="33" applyNumberFormat="1" applyFont="1" applyFill="1" applyAlignment="1" applyProtection="1">
      <alignment/>
      <protection/>
    </xf>
    <xf numFmtId="214" fontId="6" fillId="33" borderId="0" xfId="33" applyNumberFormat="1" applyFont="1" applyFill="1" applyAlignment="1">
      <alignment horizontal="centerContinuous"/>
    </xf>
    <xf numFmtId="217" fontId="6" fillId="33" borderId="0" xfId="33" applyNumberFormat="1" applyFont="1" applyFill="1" applyAlignment="1" applyProtection="1">
      <alignment horizontal="centerContinuous"/>
      <protection/>
    </xf>
    <xf numFmtId="215" fontId="6" fillId="33" borderId="0" xfId="33" applyNumberFormat="1" applyFont="1" applyFill="1" applyAlignment="1" applyProtection="1">
      <alignment horizontal="centerContinuous"/>
      <protection/>
    </xf>
    <xf numFmtId="219" fontId="6" fillId="33" borderId="0" xfId="33" applyNumberFormat="1" applyFont="1" applyFill="1" applyAlignment="1" applyProtection="1">
      <alignment horizontal="centerContinuous"/>
      <protection/>
    </xf>
    <xf numFmtId="37" fontId="0" fillId="33" borderId="0" xfId="33" applyNumberFormat="1" applyFont="1" applyFill="1" applyAlignment="1">
      <alignment/>
    </xf>
    <xf numFmtId="37" fontId="0" fillId="33" borderId="0" xfId="33" applyNumberFormat="1" applyFont="1" applyFill="1" applyAlignment="1" applyProtection="1">
      <alignment/>
      <protection/>
    </xf>
    <xf numFmtId="37" fontId="0" fillId="33" borderId="0" xfId="33" applyNumberFormat="1" applyFont="1" applyFill="1" applyAlignment="1" applyProtection="1">
      <alignment/>
      <protection/>
    </xf>
    <xf numFmtId="214" fontId="0" fillId="33" borderId="11" xfId="33" applyNumberFormat="1" applyFont="1" applyFill="1" applyBorder="1" applyAlignment="1" applyProtection="1">
      <alignment horizontal="fill"/>
      <protection/>
    </xf>
    <xf numFmtId="214" fontId="0" fillId="33" borderId="11" xfId="33" applyNumberFormat="1" applyFont="1" applyFill="1" applyBorder="1" applyAlignment="1" applyProtection="1">
      <alignment horizontal="fill"/>
      <protection/>
    </xf>
    <xf numFmtId="49" fontId="4" fillId="33" borderId="0" xfId="33" applyNumberFormat="1" applyFont="1" applyFill="1" applyBorder="1" applyAlignment="1" applyProtection="1">
      <alignment horizontal="left"/>
      <protection/>
    </xf>
    <xf numFmtId="214" fontId="4" fillId="33" borderId="0" xfId="33" applyNumberFormat="1" applyFont="1" applyFill="1" applyAlignment="1">
      <alignment/>
    </xf>
    <xf numFmtId="214" fontId="4" fillId="33" borderId="0" xfId="33" applyNumberFormat="1" applyFont="1" applyFill="1" applyAlignment="1" applyProtection="1">
      <alignment horizontal="left"/>
      <protection/>
    </xf>
    <xf numFmtId="214" fontId="12" fillId="33" borderId="0" xfId="33" applyNumberFormat="1" applyFont="1" applyFill="1" applyAlignment="1" applyProtection="1">
      <alignment horizontal="left"/>
      <protection/>
    </xf>
    <xf numFmtId="214" fontId="12" fillId="33" borderId="0" xfId="33" applyNumberFormat="1" applyFont="1" applyFill="1" applyAlignment="1">
      <alignment/>
    </xf>
    <xf numFmtId="214" fontId="12" fillId="33" borderId="0" xfId="33" applyNumberFormat="1" applyFont="1" applyFill="1" applyAlignment="1">
      <alignment/>
    </xf>
    <xf numFmtId="214" fontId="0" fillId="33" borderId="0" xfId="33" applyNumberFormat="1" applyFont="1" applyFill="1" applyAlignment="1" applyProtection="1">
      <alignment/>
      <protection/>
    </xf>
    <xf numFmtId="214" fontId="0" fillId="33" borderId="0" xfId="33" applyNumberFormat="1" applyFont="1" applyFill="1" applyAlignment="1" applyProtection="1">
      <alignment horizontal="left"/>
      <protection/>
    </xf>
    <xf numFmtId="214" fontId="0" fillId="33" borderId="10" xfId="33" applyNumberFormat="1" applyFont="1" applyFill="1" applyBorder="1" applyAlignment="1" applyProtection="1">
      <alignment horizontal="fill"/>
      <protection/>
    </xf>
    <xf numFmtId="214" fontId="0" fillId="33" borderId="10" xfId="33" applyNumberFormat="1" applyFont="1" applyFill="1" applyBorder="1" applyAlignment="1">
      <alignment/>
    </xf>
    <xf numFmtId="214" fontId="6" fillId="33" borderId="0" xfId="33" applyNumberFormat="1" applyFont="1" applyFill="1" applyAlignment="1" applyProtection="1">
      <alignment horizontal="centerContinuous"/>
      <protection/>
    </xf>
    <xf numFmtId="214" fontId="7" fillId="33" borderId="0" xfId="33" applyNumberFormat="1" applyFont="1" applyFill="1" applyAlignment="1" applyProtection="1">
      <alignment horizontal="centerContinuous"/>
      <protection/>
    </xf>
    <xf numFmtId="216" fontId="0" fillId="33" borderId="0" xfId="33" applyNumberFormat="1" applyFont="1" applyFill="1" applyAlignment="1">
      <alignment/>
    </xf>
    <xf numFmtId="214" fontId="0" fillId="33" borderId="0" xfId="33" applyNumberFormat="1" applyFont="1" applyFill="1" applyAlignment="1" applyProtection="1">
      <alignment wrapText="1"/>
      <protection/>
    </xf>
    <xf numFmtId="217" fontId="7" fillId="33" borderId="0" xfId="33" applyNumberFormat="1" applyFont="1" applyFill="1" applyAlignment="1" applyProtection="1">
      <alignment horizontal="centerContinuous"/>
      <protection/>
    </xf>
    <xf numFmtId="215" fontId="7" fillId="33" borderId="0" xfId="33" applyNumberFormat="1" applyFont="1" applyFill="1" applyAlignment="1" applyProtection="1">
      <alignment horizontal="centerContinuous"/>
      <protection/>
    </xf>
    <xf numFmtId="219" fontId="7" fillId="33" borderId="0" xfId="33" applyNumberFormat="1" applyFont="1" applyFill="1" applyAlignment="1" applyProtection="1">
      <alignment horizontal="centerContinuous"/>
      <protection/>
    </xf>
    <xf numFmtId="215" fontId="0" fillId="33" borderId="0" xfId="33" applyNumberFormat="1" applyFont="1" applyFill="1" applyAlignment="1" applyProtection="1">
      <alignment/>
      <protection/>
    </xf>
    <xf numFmtId="217" fontId="0" fillId="33" borderId="0" xfId="33" applyNumberFormat="1" applyFont="1" applyFill="1" applyAlignment="1" applyProtection="1">
      <alignment/>
      <protection/>
    </xf>
    <xf numFmtId="219" fontId="0" fillId="33" borderId="0" xfId="33" applyNumberFormat="1" applyFont="1" applyFill="1" applyAlignment="1" applyProtection="1">
      <alignment/>
      <protection/>
    </xf>
    <xf numFmtId="214" fontId="12" fillId="33" borderId="11" xfId="33" applyNumberFormat="1" applyFont="1" applyFill="1" applyBorder="1" applyAlignment="1">
      <alignment/>
    </xf>
    <xf numFmtId="214" fontId="12" fillId="33" borderId="11" xfId="33" applyNumberFormat="1" applyFont="1" applyFill="1" applyBorder="1" applyAlignment="1" applyProtection="1">
      <alignment horizontal="fill"/>
      <protection/>
    </xf>
    <xf numFmtId="214" fontId="14" fillId="33" borderId="0" xfId="33" applyNumberFormat="1" applyFont="1" applyFill="1" applyAlignment="1">
      <alignment/>
    </xf>
    <xf numFmtId="214" fontId="4" fillId="33" borderId="0" xfId="33" applyNumberFormat="1" applyFont="1" applyFill="1" applyAlignment="1">
      <alignment horizontal="left"/>
    </xf>
    <xf numFmtId="214" fontId="5" fillId="16" borderId="12" xfId="33" applyNumberFormat="1" applyFont="1" applyFill="1" applyBorder="1" applyAlignment="1" applyProtection="1">
      <alignment horizontal="centerContinuous"/>
      <protection/>
    </xf>
    <xf numFmtId="214" fontId="5" fillId="16" borderId="12" xfId="33" applyNumberFormat="1" applyFont="1" applyFill="1" applyBorder="1" applyAlignment="1">
      <alignment horizontal="centerContinuous"/>
    </xf>
    <xf numFmtId="214" fontId="11" fillId="16" borderId="11" xfId="33" applyNumberFormat="1" applyFont="1" applyFill="1" applyBorder="1" applyAlignment="1">
      <alignment/>
    </xf>
    <xf numFmtId="214" fontId="5" fillId="16" borderId="0" xfId="33" applyNumberFormat="1" applyFont="1" applyFill="1" applyAlignment="1">
      <alignment/>
    </xf>
    <xf numFmtId="214" fontId="5" fillId="16" borderId="10" xfId="33" applyNumberFormat="1" applyFont="1" applyFill="1" applyBorder="1" applyAlignment="1" applyProtection="1">
      <alignment horizontal="centerContinuous"/>
      <protection/>
    </xf>
    <xf numFmtId="214" fontId="5" fillId="16" borderId="0" xfId="33" applyNumberFormat="1" applyFont="1" applyFill="1" applyAlignment="1" applyProtection="1">
      <alignment horizontal="center"/>
      <protection/>
    </xf>
    <xf numFmtId="214" fontId="5" fillId="16" borderId="0" xfId="33" applyNumberFormat="1" applyFont="1" applyFill="1" applyAlignment="1">
      <alignment/>
    </xf>
    <xf numFmtId="214" fontId="5" fillId="16" borderId="0" xfId="33" applyNumberFormat="1" applyFont="1" applyFill="1" applyAlignment="1" applyProtection="1">
      <alignment horizontal="center"/>
      <protection/>
    </xf>
    <xf numFmtId="214" fontId="5" fillId="16" borderId="10" xfId="33" applyNumberFormat="1" applyFont="1" applyFill="1" applyBorder="1" applyAlignment="1" applyProtection="1">
      <alignment horizontal="centerContinuous"/>
      <protection/>
    </xf>
    <xf numFmtId="214" fontId="5" fillId="16" borderId="0" xfId="33" applyNumberFormat="1" applyFont="1" applyFill="1" applyAlignment="1">
      <alignment horizontal="center"/>
    </xf>
    <xf numFmtId="214" fontId="0" fillId="33" borderId="0" xfId="33" applyNumberFormat="1" applyFont="1" applyFill="1" applyAlignment="1" applyProtection="1">
      <alignment horizontal="left"/>
      <protection/>
    </xf>
    <xf numFmtId="217" fontId="0" fillId="33" borderId="0" xfId="0" applyNumberFormat="1" applyFont="1" applyFill="1" applyAlignment="1" applyProtection="1">
      <alignment/>
      <protection/>
    </xf>
    <xf numFmtId="214" fontId="7" fillId="33" borderId="0" xfId="33" applyNumberFormat="1" applyFont="1" applyFill="1" applyAlignment="1">
      <alignment horizontal="center"/>
    </xf>
    <xf numFmtId="214" fontId="5" fillId="16" borderId="11" xfId="33" applyNumberFormat="1" applyFont="1" applyFill="1" applyBorder="1" applyAlignment="1" applyProtection="1">
      <alignment horizontal="center" vertical="center" wrapText="1"/>
      <protection/>
    </xf>
    <xf numFmtId="214" fontId="5" fillId="16" borderId="10" xfId="33" applyNumberFormat="1" applyFont="1" applyFill="1" applyBorder="1" applyAlignment="1" applyProtection="1">
      <alignment horizontal="center" vertical="center" wrapText="1"/>
      <protection/>
    </xf>
    <xf numFmtId="214" fontId="5" fillId="16" borderId="11" xfId="33" applyNumberFormat="1" applyFont="1" applyFill="1" applyBorder="1" applyAlignment="1" applyProtection="1">
      <alignment horizontal="center" vertical="center" wrapText="1"/>
      <protection/>
    </xf>
    <xf numFmtId="214" fontId="5" fillId="16" borderId="10" xfId="33" applyNumberFormat="1" applyFont="1" applyFill="1" applyBorder="1" applyAlignment="1" applyProtection="1">
      <alignment horizontal="center" vertical="center" wrapText="1"/>
      <protection/>
    </xf>
    <xf numFmtId="214" fontId="5" fillId="16" borderId="11" xfId="33" applyNumberFormat="1" applyFont="1" applyFill="1" applyBorder="1" applyAlignment="1" applyProtection="1">
      <alignment horizontal="center" vertical="center"/>
      <protection/>
    </xf>
    <xf numFmtId="214" fontId="5" fillId="16" borderId="10" xfId="33" applyNumberFormat="1" applyFont="1" applyFill="1" applyBorder="1" applyAlignment="1" applyProtection="1">
      <alignment horizontal="center" vertical="center"/>
      <protection/>
    </xf>
    <xf numFmtId="214" fontId="7" fillId="33" borderId="0" xfId="33" applyNumberFormat="1" applyFont="1" applyFill="1" applyAlignment="1">
      <alignment horizontal="center"/>
    </xf>
    <xf numFmtId="214" fontId="5" fillId="16" borderId="11" xfId="33" applyNumberFormat="1" applyFont="1" applyFill="1" applyBorder="1" applyAlignment="1" applyProtection="1">
      <alignment horizontal="center" vertical="center"/>
      <protection/>
    </xf>
    <xf numFmtId="214" fontId="5" fillId="16" borderId="10" xfId="33" applyNumberFormat="1" applyFont="1" applyFill="1" applyBorder="1" applyAlignment="1" applyProtection="1">
      <alignment horizontal="center" vertical="center"/>
      <protection/>
    </xf>
    <xf numFmtId="214" fontId="0" fillId="33" borderId="0" xfId="33" applyNumberFormat="1" applyFont="1" applyFill="1" applyAlignment="1" applyProtection="1">
      <alignment/>
      <protection/>
    </xf>
  </cellXfs>
  <cellStyles count="2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10" xfId="34"/>
    <cellStyle name="ANCLAS,REZONES Y SUS PARTES,DE FUNDICION,DE HIERRO O DE ACERO 11" xfId="35"/>
    <cellStyle name="ANCLAS,REZONES Y SUS PARTES,DE FUNDICION,DE HIERRO O DE ACERO 12" xfId="36"/>
    <cellStyle name="ANCLAS,REZONES Y SUS PARTES,DE FUNDICION,DE HIERRO O DE ACERO 13" xfId="37"/>
    <cellStyle name="ANCLAS,REZONES Y SUS PARTES,DE FUNDICION,DE HIERRO O DE ACERO 14" xfId="38"/>
    <cellStyle name="ANCLAS,REZONES Y SUS PARTES,DE FUNDICION,DE HIERRO O DE ACERO 15" xfId="39"/>
    <cellStyle name="ANCLAS,REZONES Y SUS PARTES,DE FUNDICION,DE HIERRO O DE ACERO 16" xfId="40"/>
    <cellStyle name="ANCLAS,REZONES Y SUS PARTES,DE FUNDICION,DE HIERRO O DE ACERO 17" xfId="41"/>
    <cellStyle name="ANCLAS,REZONES Y SUS PARTES,DE FUNDICION,DE HIERRO O DE ACERO 18" xfId="42"/>
    <cellStyle name="ANCLAS,REZONES Y SUS PARTES,DE FUNDICION,DE HIERRO O DE ACERO 19" xfId="43"/>
    <cellStyle name="ANCLAS,REZONES Y SUS PARTES,DE FUNDICION,DE HIERRO O DE ACERO 2" xfId="44"/>
    <cellStyle name="ANCLAS,REZONES Y SUS PARTES,DE FUNDICION,DE HIERRO O DE ACERO 20" xfId="45"/>
    <cellStyle name="ANCLAS,REZONES Y SUS PARTES,DE FUNDICION,DE HIERRO O DE ACERO 21" xfId="46"/>
    <cellStyle name="ANCLAS,REZONES Y SUS PARTES,DE FUNDICION,DE HIERRO O DE ACERO 22" xfId="47"/>
    <cellStyle name="ANCLAS,REZONES Y SUS PARTES,DE FUNDICION,DE HIERRO O DE ACERO 23" xfId="48"/>
    <cellStyle name="ANCLAS,REZONES Y SUS PARTES,DE FUNDICION,DE HIERRO O DE ACERO 24" xfId="49"/>
    <cellStyle name="ANCLAS,REZONES Y SUS PARTES,DE FUNDICION,DE HIERRO O DE ACERO 25" xfId="50"/>
    <cellStyle name="ANCLAS,REZONES Y SUS PARTES,DE FUNDICION,DE HIERRO O DE ACERO 26" xfId="51"/>
    <cellStyle name="ANCLAS,REZONES Y SUS PARTES,DE FUNDICION,DE HIERRO O DE ACERO 27" xfId="52"/>
    <cellStyle name="ANCLAS,REZONES Y SUS PARTES,DE FUNDICION,DE HIERRO O DE ACERO 28" xfId="53"/>
    <cellStyle name="ANCLAS,REZONES Y SUS PARTES,DE FUNDICION,DE HIERRO O DE ACERO 29" xfId="54"/>
    <cellStyle name="ANCLAS,REZONES Y SUS PARTES,DE FUNDICION,DE HIERRO O DE ACERO 3" xfId="55"/>
    <cellStyle name="ANCLAS,REZONES Y SUS PARTES,DE FUNDICION,DE HIERRO O DE ACERO 30" xfId="56"/>
    <cellStyle name="ANCLAS,REZONES Y SUS PARTES,DE FUNDICION,DE HIERRO O DE ACERO 31" xfId="57"/>
    <cellStyle name="ANCLAS,REZONES Y SUS PARTES,DE FUNDICION,DE HIERRO O DE ACERO 32" xfId="58"/>
    <cellStyle name="ANCLAS,REZONES Y SUS PARTES,DE FUNDICION,DE HIERRO O DE ACERO 33" xfId="59"/>
    <cellStyle name="ANCLAS,REZONES Y SUS PARTES,DE FUNDICION,DE HIERRO O DE ACERO 34" xfId="60"/>
    <cellStyle name="ANCLAS,REZONES Y SUS PARTES,DE FUNDICION,DE HIERRO O DE ACERO 35" xfId="61"/>
    <cellStyle name="ANCLAS,REZONES Y SUS PARTES,DE FUNDICION,DE HIERRO O DE ACERO 36" xfId="62"/>
    <cellStyle name="ANCLAS,REZONES Y SUS PARTES,DE FUNDICION,DE HIERRO O DE ACERO 37" xfId="63"/>
    <cellStyle name="ANCLAS,REZONES Y SUS PARTES,DE FUNDICION,DE HIERRO O DE ACERO 38" xfId="64"/>
    <cellStyle name="ANCLAS,REZONES Y SUS PARTES,DE FUNDICION,DE HIERRO O DE ACERO 39" xfId="65"/>
    <cellStyle name="ANCLAS,REZONES Y SUS PARTES,DE FUNDICION,DE HIERRO O DE ACERO 4" xfId="66"/>
    <cellStyle name="ANCLAS,REZONES Y SUS PARTES,DE FUNDICION,DE HIERRO O DE ACERO 40" xfId="67"/>
    <cellStyle name="ANCLAS,REZONES Y SUS PARTES,DE FUNDICION,DE HIERRO O DE ACERO 41" xfId="68"/>
    <cellStyle name="ANCLAS,REZONES Y SUS PARTES,DE FUNDICION,DE HIERRO O DE ACERO 42" xfId="69"/>
    <cellStyle name="ANCLAS,REZONES Y SUS PARTES,DE FUNDICION,DE HIERRO O DE ACERO 43" xfId="70"/>
    <cellStyle name="ANCLAS,REZONES Y SUS PARTES,DE FUNDICION,DE HIERRO O DE ACERO 44" xfId="71"/>
    <cellStyle name="ANCLAS,REZONES Y SUS PARTES,DE FUNDICION,DE HIERRO O DE ACERO 45" xfId="72"/>
    <cellStyle name="ANCLAS,REZONES Y SUS PARTES,DE FUNDICION,DE HIERRO O DE ACERO 46" xfId="73"/>
    <cellStyle name="ANCLAS,REZONES Y SUS PARTES,DE FUNDICION,DE HIERRO O DE ACERO 47" xfId="74"/>
    <cellStyle name="ANCLAS,REZONES Y SUS PARTES,DE FUNDICION,DE HIERRO O DE ACERO 48" xfId="75"/>
    <cellStyle name="ANCLAS,REZONES Y SUS PARTES,DE FUNDICION,DE HIERRO O DE ACERO 49" xfId="76"/>
    <cellStyle name="ANCLAS,REZONES Y SUS PARTES,DE FUNDICION,DE HIERRO O DE ACERO 5" xfId="77"/>
    <cellStyle name="ANCLAS,REZONES Y SUS PARTES,DE FUNDICION,DE HIERRO O DE ACERO 50" xfId="78"/>
    <cellStyle name="ANCLAS,REZONES Y SUS PARTES,DE FUNDICION,DE HIERRO O DE ACERO 51" xfId="79"/>
    <cellStyle name="ANCLAS,REZONES Y SUS PARTES,DE FUNDICION,DE HIERRO O DE ACERO 52" xfId="80"/>
    <cellStyle name="ANCLAS,REZONES Y SUS PARTES,DE FUNDICION,DE HIERRO O DE ACERO 53" xfId="81"/>
    <cellStyle name="ANCLAS,REZONES Y SUS PARTES,DE FUNDICION,DE HIERRO O DE ACERO 54" xfId="82"/>
    <cellStyle name="ANCLAS,REZONES Y SUS PARTES,DE FUNDICION,DE HIERRO O DE ACERO 55" xfId="83"/>
    <cellStyle name="ANCLAS,REZONES Y SUS PARTES,DE FUNDICION,DE HIERRO O DE ACERO 56" xfId="84"/>
    <cellStyle name="ANCLAS,REZONES Y SUS PARTES,DE FUNDICION,DE HIERRO O DE ACERO 57" xfId="85"/>
    <cellStyle name="ANCLAS,REZONES Y SUS PARTES,DE FUNDICION,DE HIERRO O DE ACERO 58" xfId="86"/>
    <cellStyle name="ANCLAS,REZONES Y SUS PARTES,DE FUNDICION,DE HIERRO O DE ACERO 59" xfId="87"/>
    <cellStyle name="ANCLAS,REZONES Y SUS PARTES,DE FUNDICION,DE HIERRO O DE ACERO 6" xfId="88"/>
    <cellStyle name="ANCLAS,REZONES Y SUS PARTES,DE FUNDICION,DE HIERRO O DE ACERO 60" xfId="89"/>
    <cellStyle name="ANCLAS,REZONES Y SUS PARTES,DE FUNDICION,DE HIERRO O DE ACERO 61" xfId="90"/>
    <cellStyle name="ANCLAS,REZONES Y SUS PARTES,DE FUNDICION,DE HIERRO O DE ACERO 7" xfId="91"/>
    <cellStyle name="ANCLAS,REZONES Y SUS PARTES,DE FUNDICION,DE HIERRO O DE ACERO 8" xfId="92"/>
    <cellStyle name="ANCLAS,REZONES Y SUS PARTES,DE FUNDICION,DE HIERRO O DE ACERO 9" xfId="93"/>
    <cellStyle name="Buena" xfId="94"/>
    <cellStyle name="Cálculo" xfId="95"/>
    <cellStyle name="Celda de comprobación" xfId="96"/>
    <cellStyle name="Celda vinculada" xfId="97"/>
    <cellStyle name="Encabezado 4" xfId="98"/>
    <cellStyle name="Énfasis1" xfId="99"/>
    <cellStyle name="Énfasis2" xfId="100"/>
    <cellStyle name="Énfasis3" xfId="101"/>
    <cellStyle name="Énfasis4" xfId="102"/>
    <cellStyle name="Énfasis5" xfId="103"/>
    <cellStyle name="Énfasis6" xfId="104"/>
    <cellStyle name="Entrada" xfId="105"/>
    <cellStyle name="Hyperlink" xfId="106"/>
    <cellStyle name="Hipervínculo 10" xfId="107"/>
    <cellStyle name="Hipervínculo 11" xfId="108"/>
    <cellStyle name="Hipervínculo 12" xfId="109"/>
    <cellStyle name="Hipervínculo 13" xfId="110"/>
    <cellStyle name="Hipervínculo 14" xfId="111"/>
    <cellStyle name="Hipervínculo 15" xfId="112"/>
    <cellStyle name="Hipervínculo 16" xfId="113"/>
    <cellStyle name="Hipervínculo 17" xfId="114"/>
    <cellStyle name="Hipervínculo 18" xfId="115"/>
    <cellStyle name="Hipervínculo 19" xfId="116"/>
    <cellStyle name="Hipervínculo 2" xfId="117"/>
    <cellStyle name="Hipervínculo 20" xfId="118"/>
    <cellStyle name="Hipervínculo 21" xfId="119"/>
    <cellStyle name="Hipervínculo 22" xfId="120"/>
    <cellStyle name="Hipervínculo 23" xfId="121"/>
    <cellStyle name="Hipervínculo 24" xfId="122"/>
    <cellStyle name="Hipervínculo 25" xfId="123"/>
    <cellStyle name="Hipervínculo 26" xfId="124"/>
    <cellStyle name="Hipervínculo 27" xfId="125"/>
    <cellStyle name="Hipervínculo 28" xfId="126"/>
    <cellStyle name="Hipervínculo 29" xfId="127"/>
    <cellStyle name="Hipervínculo 3" xfId="128"/>
    <cellStyle name="Hipervínculo 30" xfId="129"/>
    <cellStyle name="Hipervínculo 31" xfId="130"/>
    <cellStyle name="Hipervínculo 32" xfId="131"/>
    <cellStyle name="Hipervínculo 33" xfId="132"/>
    <cellStyle name="Hipervínculo 34" xfId="133"/>
    <cellStyle name="Hipervínculo 35" xfId="134"/>
    <cellStyle name="Hipervínculo 36" xfId="135"/>
    <cellStyle name="Hipervínculo 37" xfId="136"/>
    <cellStyle name="Hipervínculo 38" xfId="137"/>
    <cellStyle name="Hipervínculo 39" xfId="138"/>
    <cellStyle name="Hipervínculo 4" xfId="139"/>
    <cellStyle name="Hipervínculo 40" xfId="140"/>
    <cellStyle name="Hipervínculo 41" xfId="141"/>
    <cellStyle name="Hipervínculo 42" xfId="142"/>
    <cellStyle name="Hipervínculo 43" xfId="143"/>
    <cellStyle name="Hipervínculo 44" xfId="144"/>
    <cellStyle name="Hipervínculo 45" xfId="145"/>
    <cellStyle name="Hipervínculo 46" xfId="146"/>
    <cellStyle name="Hipervínculo 47" xfId="147"/>
    <cellStyle name="Hipervínculo 48" xfId="148"/>
    <cellStyle name="Hipervínculo 49" xfId="149"/>
    <cellStyle name="Hipervínculo 5" xfId="150"/>
    <cellStyle name="Hipervínculo 50" xfId="151"/>
    <cellStyle name="Hipervínculo 51" xfId="152"/>
    <cellStyle name="Hipervínculo 52" xfId="153"/>
    <cellStyle name="Hipervínculo 53" xfId="154"/>
    <cellStyle name="Hipervínculo 54" xfId="155"/>
    <cellStyle name="Hipervínculo 55" xfId="156"/>
    <cellStyle name="Hipervínculo 56" xfId="157"/>
    <cellStyle name="Hipervínculo 57" xfId="158"/>
    <cellStyle name="Hipervínculo 58" xfId="159"/>
    <cellStyle name="Hipervínculo 59" xfId="160"/>
    <cellStyle name="Hipervínculo 6" xfId="161"/>
    <cellStyle name="Hipervínculo 60" xfId="162"/>
    <cellStyle name="Hipervínculo 61" xfId="163"/>
    <cellStyle name="Hipervínculo 7" xfId="164"/>
    <cellStyle name="Hipervínculo 8" xfId="165"/>
    <cellStyle name="Hipervínculo 9" xfId="166"/>
    <cellStyle name="Followed Hyperlink" xfId="167"/>
    <cellStyle name="Incorrecto" xfId="168"/>
    <cellStyle name="Comma" xfId="169"/>
    <cellStyle name="Comma [0]" xfId="170"/>
    <cellStyle name="Currency" xfId="171"/>
    <cellStyle name="Currency [0]" xfId="172"/>
    <cellStyle name="Neutral" xfId="173"/>
    <cellStyle name="Normal 10" xfId="174"/>
    <cellStyle name="Normal 11" xfId="175"/>
    <cellStyle name="Normal 12" xfId="176"/>
    <cellStyle name="Normal 13" xfId="177"/>
    <cellStyle name="Normal 14" xfId="178"/>
    <cellStyle name="Normal 15" xfId="179"/>
    <cellStyle name="Normal 16" xfId="180"/>
    <cellStyle name="Normal 17" xfId="181"/>
    <cellStyle name="Normal 18" xfId="182"/>
    <cellStyle name="Normal 19" xfId="183"/>
    <cellStyle name="Normal 2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0" xfId="196"/>
    <cellStyle name="Normal 31" xfId="197"/>
    <cellStyle name="Normal 32" xfId="198"/>
    <cellStyle name="Normal 33" xfId="199"/>
    <cellStyle name="Normal 34" xfId="200"/>
    <cellStyle name="Normal 35" xfId="201"/>
    <cellStyle name="Normal 36" xfId="202"/>
    <cellStyle name="Normal 37" xfId="203"/>
    <cellStyle name="Normal 38" xfId="204"/>
    <cellStyle name="Normal 39" xfId="205"/>
    <cellStyle name="Normal 4" xfId="206"/>
    <cellStyle name="Normal 40" xfId="207"/>
    <cellStyle name="Normal 41" xfId="208"/>
    <cellStyle name="Normal 42" xfId="209"/>
    <cellStyle name="Normal 43" xfId="210"/>
    <cellStyle name="Normal 44" xfId="211"/>
    <cellStyle name="Normal 45" xfId="212"/>
    <cellStyle name="Normal 46" xfId="213"/>
    <cellStyle name="Normal 47" xfId="214"/>
    <cellStyle name="Normal 48" xfId="215"/>
    <cellStyle name="Normal 49" xfId="216"/>
    <cellStyle name="Normal 5" xfId="217"/>
    <cellStyle name="Normal 50" xfId="218"/>
    <cellStyle name="Normal 51" xfId="219"/>
    <cellStyle name="Normal 52" xfId="220"/>
    <cellStyle name="Normal 53" xfId="221"/>
    <cellStyle name="Normal 54" xfId="222"/>
    <cellStyle name="Normal 55" xfId="223"/>
    <cellStyle name="Normal 56" xfId="224"/>
    <cellStyle name="Normal 57" xfId="225"/>
    <cellStyle name="Normal 58" xfId="226"/>
    <cellStyle name="Normal 59" xfId="227"/>
    <cellStyle name="Normal 6" xfId="228"/>
    <cellStyle name="Normal 60" xfId="229"/>
    <cellStyle name="Normal 61" xfId="230"/>
    <cellStyle name="Normal 7" xfId="231"/>
    <cellStyle name="Normal 8" xfId="232"/>
    <cellStyle name="Normal 9" xfId="233"/>
    <cellStyle name="Notas" xfId="234"/>
    <cellStyle name="Percent" xfId="235"/>
    <cellStyle name="Salida" xfId="236"/>
    <cellStyle name="Texto de advertencia" xfId="237"/>
    <cellStyle name="Texto explicativo" xfId="238"/>
    <cellStyle name="Título" xfId="239"/>
    <cellStyle name="Título 1" xfId="240"/>
    <cellStyle name="Título 2" xfId="241"/>
    <cellStyle name="Título 3" xfId="242"/>
    <cellStyle name="Total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="75" zoomScaleNormal="75" zoomScalePageLayoutView="0" workbookViewId="0" topLeftCell="A35">
      <selection activeCell="J52" sqref="J52:P106"/>
    </sheetView>
  </sheetViews>
  <sheetFormatPr defaultColWidth="11.00390625" defaultRowHeight="14.25"/>
  <cols>
    <col min="1" max="1" width="22.00390625" style="4" customWidth="1"/>
    <col min="2" max="2" width="13.625" style="4" customWidth="1"/>
    <col min="3" max="3" width="2.625" style="4" customWidth="1"/>
    <col min="4" max="4" width="6.625" style="4" customWidth="1"/>
    <col min="5" max="5" width="2.625" style="5" customWidth="1"/>
    <col min="6" max="6" width="13.625" style="4" customWidth="1"/>
    <col min="7" max="7" width="2.625" style="4" customWidth="1"/>
    <col min="8" max="8" width="6.625" style="4" customWidth="1"/>
    <col min="9" max="9" width="12.625" style="4" customWidth="1"/>
    <col min="10" max="10" width="21.875" style="4" customWidth="1"/>
    <col min="11" max="11" width="4.625" style="4" customWidth="1"/>
    <col min="12" max="12" width="15.25390625" style="4" customWidth="1"/>
    <col min="13" max="13" width="5.375" style="4" customWidth="1"/>
    <col min="14" max="14" width="11.25390625" style="4" customWidth="1"/>
    <col min="15" max="15" width="6.875" style="4" customWidth="1"/>
    <col min="16" max="16" width="17.25390625" style="4" customWidth="1"/>
    <col min="17" max="17" width="13.625" style="4" customWidth="1"/>
    <col min="18" max="18" width="12.50390625" style="4" customWidth="1"/>
    <col min="19" max="19" width="10.625" style="4" customWidth="1"/>
    <col min="20" max="20" width="12.50390625" style="4" customWidth="1"/>
    <col min="21" max="21" width="10.625" style="4" customWidth="1"/>
    <col min="22" max="16384" width="11.00390625" style="4" customWidth="1"/>
  </cols>
  <sheetData>
    <row r="1" spans="1:16" ht="17.25" customHeight="1">
      <c r="A1" s="12" t="s">
        <v>25</v>
      </c>
      <c r="B1" s="13"/>
      <c r="C1" s="14"/>
      <c r="D1" s="15"/>
      <c r="E1" s="16"/>
      <c r="F1" s="17"/>
      <c r="G1" s="14"/>
      <c r="H1" s="14"/>
      <c r="I1" s="14"/>
      <c r="J1" s="18" t="s">
        <v>26</v>
      </c>
      <c r="K1" s="13"/>
      <c r="L1" s="13"/>
      <c r="M1" s="13"/>
      <c r="N1" s="13"/>
      <c r="O1" s="13"/>
      <c r="P1" s="13"/>
    </row>
    <row r="2" spans="1:16" ht="17.25" customHeight="1">
      <c r="A2" s="19" t="s">
        <v>46</v>
      </c>
      <c r="B2" s="13"/>
      <c r="C2" s="14"/>
      <c r="D2" s="20"/>
      <c r="E2" s="16"/>
      <c r="F2" s="14"/>
      <c r="G2" s="14"/>
      <c r="H2" s="14"/>
      <c r="I2" s="14"/>
      <c r="J2" s="21" t="str">
        <f>+A2</f>
        <v>PARAGUAY: COMERCIO EXTERIOR POR PAÍS COPARTÍCIPE DE LA ALADI</v>
      </c>
      <c r="K2" s="17"/>
      <c r="L2" s="17"/>
      <c r="M2" s="17"/>
      <c r="N2" s="17"/>
      <c r="O2" s="17"/>
      <c r="P2" s="17"/>
    </row>
    <row r="3" spans="1:16" ht="15">
      <c r="A3" s="101" t="s">
        <v>54</v>
      </c>
      <c r="B3" s="14"/>
      <c r="C3" s="14"/>
      <c r="D3" s="22"/>
      <c r="E3" s="16"/>
      <c r="F3" s="14"/>
      <c r="G3" s="14"/>
      <c r="H3" s="14"/>
      <c r="I3" s="14"/>
      <c r="J3" s="23" t="str">
        <f>+A3</f>
        <v>Enero-diciembre 2014-2015</v>
      </c>
      <c r="K3" s="17"/>
      <c r="L3" s="17"/>
      <c r="M3" s="17"/>
      <c r="N3" s="17"/>
      <c r="O3" s="17"/>
      <c r="P3" s="17"/>
    </row>
    <row r="4" spans="1:16" ht="15">
      <c r="A4" s="24" t="s">
        <v>2</v>
      </c>
      <c r="B4" s="14"/>
      <c r="C4" s="14"/>
      <c r="D4" s="25"/>
      <c r="E4" s="16"/>
      <c r="F4" s="14"/>
      <c r="G4" s="14"/>
      <c r="H4" s="14"/>
      <c r="I4" s="14"/>
      <c r="J4" s="26" t="s">
        <v>29</v>
      </c>
      <c r="K4" s="17"/>
      <c r="L4" s="17"/>
      <c r="M4" s="17"/>
      <c r="N4" s="17"/>
      <c r="O4" s="17"/>
      <c r="P4" s="17"/>
    </row>
    <row r="5" spans="1:16" ht="9.75" customHeight="1" thickBot="1">
      <c r="A5" s="27"/>
      <c r="B5" s="27"/>
      <c r="C5" s="27"/>
      <c r="D5" s="17"/>
      <c r="E5" s="1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</row>
    <row r="6" spans="1:16" ht="18" customHeight="1" thickBot="1">
      <c r="A6" s="99" t="s">
        <v>19</v>
      </c>
      <c r="B6" s="79" t="s">
        <v>37</v>
      </c>
      <c r="C6" s="80"/>
      <c r="D6" s="80"/>
      <c r="E6" s="81"/>
      <c r="F6" s="79" t="s">
        <v>53</v>
      </c>
      <c r="G6" s="80"/>
      <c r="H6" s="80"/>
      <c r="I6" s="99" t="s">
        <v>7</v>
      </c>
      <c r="J6" s="96" t="s">
        <v>19</v>
      </c>
      <c r="K6" s="82"/>
      <c r="L6" s="83" t="str">
        <f>CONCATENATE("VARIACIÓN ",RIGHT(A3,9))</f>
        <v>VARIACIÓN 2014-2015</v>
      </c>
      <c r="M6" s="83"/>
      <c r="N6" s="83"/>
      <c r="O6" s="82"/>
      <c r="P6" s="92" t="s">
        <v>30</v>
      </c>
    </row>
    <row r="7" spans="1:16" ht="17.25" customHeight="1" thickBot="1">
      <c r="A7" s="100"/>
      <c r="B7" s="84" t="s">
        <v>0</v>
      </c>
      <c r="C7" s="85"/>
      <c r="D7" s="84" t="s">
        <v>38</v>
      </c>
      <c r="E7" s="85"/>
      <c r="F7" s="84" t="s">
        <v>0</v>
      </c>
      <c r="G7" s="85"/>
      <c r="H7" s="84" t="s">
        <v>38</v>
      </c>
      <c r="I7" s="100"/>
      <c r="J7" s="97"/>
      <c r="K7" s="82"/>
      <c r="L7" s="86" t="s">
        <v>0</v>
      </c>
      <c r="M7" s="82"/>
      <c r="N7" s="86" t="s">
        <v>1</v>
      </c>
      <c r="O7" s="82"/>
      <c r="P7" s="93"/>
    </row>
    <row r="8" spans="1:16" ht="12" customHeight="1">
      <c r="A8" s="29"/>
      <c r="B8" s="29"/>
      <c r="C8" s="29"/>
      <c r="D8" s="29"/>
      <c r="E8" s="29"/>
      <c r="F8" s="29"/>
      <c r="G8" s="29"/>
      <c r="H8" s="29"/>
      <c r="I8" s="29"/>
      <c r="J8" s="30"/>
      <c r="K8" s="30"/>
      <c r="L8" s="30"/>
      <c r="M8" s="30"/>
      <c r="N8" s="31"/>
      <c r="O8" s="30"/>
      <c r="P8" s="30"/>
    </row>
    <row r="9" spans="1:16" ht="15.75">
      <c r="A9" s="32" t="str">
        <f>CONCATENATE(LEFT(A3,LEN(A3)-9),RIGHT(A3,4))</f>
        <v>Enero-diciembre 2015</v>
      </c>
      <c r="B9" s="33"/>
      <c r="C9" s="34"/>
      <c r="D9" s="33"/>
      <c r="E9" s="33"/>
      <c r="F9" s="33"/>
      <c r="G9" s="33"/>
      <c r="H9" s="33"/>
      <c r="I9" s="33"/>
      <c r="J9" s="35" t="s">
        <v>3</v>
      </c>
      <c r="K9" s="36"/>
      <c r="L9" s="37"/>
      <c r="M9" s="36"/>
      <c r="N9" s="36"/>
      <c r="O9" s="36"/>
      <c r="P9" s="36"/>
    </row>
    <row r="10" spans="1:16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7"/>
      <c r="K10" s="17"/>
      <c r="L10" s="17"/>
      <c r="M10" s="17"/>
      <c r="N10" s="17"/>
      <c r="O10" s="17"/>
      <c r="P10" s="17"/>
    </row>
    <row r="11" spans="1:17" ht="15">
      <c r="A11" s="38" t="s">
        <v>4</v>
      </c>
      <c r="B11" s="90">
        <v>675955.1016218449</v>
      </c>
      <c r="C11" s="17"/>
      <c r="D11" s="40">
        <f aca="true" t="shared" si="0" ref="D11:D22">B11*100/B$24</f>
        <v>14.73811231568696</v>
      </c>
      <c r="E11" s="17"/>
      <c r="F11" s="90">
        <v>1535166.03</v>
      </c>
      <c r="G11" s="17"/>
      <c r="H11" s="40">
        <f aca="true" t="shared" si="1" ref="H11:H22">F11*100/F$24</f>
        <v>32.687842836947716</v>
      </c>
      <c r="I11" s="90">
        <f aca="true" t="shared" si="2" ref="I11:I26">B11-F11</f>
        <v>-859210.9283781551</v>
      </c>
      <c r="J11" s="38" t="s">
        <v>4</v>
      </c>
      <c r="K11" s="17"/>
      <c r="L11" s="90">
        <f aca="true" t="shared" si="3" ref="L11:L22">B11-B30</f>
        <v>22342.20438842359</v>
      </c>
      <c r="M11" s="17"/>
      <c r="N11" s="41">
        <f aca="true" t="shared" si="4" ref="N11:N22">B11*100/B30-100</f>
        <v>3.4182624735516214</v>
      </c>
      <c r="O11" s="17"/>
      <c r="P11" s="42">
        <f aca="true" t="shared" si="5" ref="P11:P22">+L11/$B$45*100</f>
        <v>0.23186454997522854</v>
      </c>
      <c r="Q11" s="11"/>
    </row>
    <row r="12" spans="1:17" ht="15">
      <c r="A12" s="38" t="s">
        <v>5</v>
      </c>
      <c r="B12" s="90">
        <v>68475.49057454812</v>
      </c>
      <c r="C12" s="17"/>
      <c r="D12" s="40">
        <f t="shared" si="0"/>
        <v>1.492997787187408</v>
      </c>
      <c r="E12" s="17"/>
      <c r="F12" s="90">
        <v>42009.411</v>
      </c>
      <c r="G12" s="17"/>
      <c r="H12" s="40">
        <f t="shared" si="1"/>
        <v>0.8944941443504599</v>
      </c>
      <c r="I12" s="90">
        <f>B12-F12</f>
        <v>26466.079574548123</v>
      </c>
      <c r="J12" s="38" t="s">
        <v>5</v>
      </c>
      <c r="K12" s="17"/>
      <c r="L12" s="90">
        <f t="shared" si="3"/>
        <v>-38275.854935003415</v>
      </c>
      <c r="M12" s="17"/>
      <c r="N12" s="41">
        <f t="shared" si="4"/>
        <v>-35.85514988340704</v>
      </c>
      <c r="O12" s="17"/>
      <c r="P12" s="42">
        <f t="shared" si="5"/>
        <v>-0.39722194485071055</v>
      </c>
      <c r="Q12" s="11"/>
    </row>
    <row r="13" spans="1:17" ht="15">
      <c r="A13" s="38" t="s">
        <v>32</v>
      </c>
      <c r="B13" s="90">
        <v>2641834.0836268156</v>
      </c>
      <c r="C13" s="17"/>
      <c r="D13" s="40">
        <f t="shared" si="0"/>
        <v>57.60093732628418</v>
      </c>
      <c r="E13" s="17"/>
      <c r="F13" s="90">
        <v>2576661.87</v>
      </c>
      <c r="G13" s="17"/>
      <c r="H13" s="40">
        <f t="shared" si="1"/>
        <v>54.864110203451936</v>
      </c>
      <c r="I13" s="90">
        <f>B13-F13</f>
        <v>65172.21362681547</v>
      </c>
      <c r="J13" s="38" t="s">
        <v>32</v>
      </c>
      <c r="K13" s="17"/>
      <c r="L13" s="90">
        <f t="shared" si="3"/>
        <v>-314434.71612908086</v>
      </c>
      <c r="M13" s="17"/>
      <c r="N13" s="41">
        <f t="shared" si="4"/>
        <v>-10.636201828299377</v>
      </c>
      <c r="O13" s="17"/>
      <c r="P13" s="42">
        <f t="shared" si="5"/>
        <v>-3.2631634141541466</v>
      </c>
      <c r="Q13" s="11"/>
    </row>
    <row r="14" spans="1:17" ht="15">
      <c r="A14" s="38" t="s">
        <v>42</v>
      </c>
      <c r="B14" s="90">
        <v>582366.6382315558</v>
      </c>
      <c r="C14" s="17"/>
      <c r="D14" s="40">
        <f t="shared" si="0"/>
        <v>12.697566602533543</v>
      </c>
      <c r="E14" s="17"/>
      <c r="F14" s="90">
        <v>160804.3</v>
      </c>
      <c r="G14" s="17"/>
      <c r="H14" s="40">
        <f t="shared" si="1"/>
        <v>3.4239590918419363</v>
      </c>
      <c r="I14" s="90">
        <f>B14-F14</f>
        <v>421562.3382315558</v>
      </c>
      <c r="J14" s="38" t="s">
        <v>42</v>
      </c>
      <c r="K14" s="17"/>
      <c r="L14" s="90">
        <f t="shared" si="3"/>
        <v>-90202.8706436652</v>
      </c>
      <c r="M14" s="17"/>
      <c r="N14" s="41">
        <f t="shared" si="4"/>
        <v>-13.411680049920335</v>
      </c>
      <c r="O14" s="17"/>
      <c r="P14" s="42">
        <f t="shared" si="5"/>
        <v>-0.9361138965814861</v>
      </c>
      <c r="Q14" s="11"/>
    </row>
    <row r="15" spans="1:17" ht="15">
      <c r="A15" s="38" t="s">
        <v>6</v>
      </c>
      <c r="B15" s="90">
        <v>4108.588</v>
      </c>
      <c r="C15" s="17"/>
      <c r="D15" s="40">
        <f t="shared" si="0"/>
        <v>0.0895811441582391</v>
      </c>
      <c r="E15" s="17"/>
      <c r="F15" s="90">
        <v>24432.108</v>
      </c>
      <c r="G15" s="17"/>
      <c r="H15" s="40">
        <f t="shared" si="1"/>
        <v>0.5202257546562132</v>
      </c>
      <c r="I15" s="90">
        <f>B15-F15</f>
        <v>-20323.52</v>
      </c>
      <c r="J15" s="38" t="s">
        <v>6</v>
      </c>
      <c r="K15" s="17"/>
      <c r="L15" s="90">
        <f t="shared" si="3"/>
        <v>-38095.69590604764</v>
      </c>
      <c r="M15" s="17"/>
      <c r="N15" s="41">
        <f t="shared" si="4"/>
        <v>-90.26499772121176</v>
      </c>
      <c r="O15" s="17"/>
      <c r="P15" s="42">
        <f t="shared" si="5"/>
        <v>-0.3953522774066847</v>
      </c>
      <c r="Q15" s="11"/>
    </row>
    <row r="16" spans="1:17" ht="15">
      <c r="A16" s="38" t="s">
        <v>20</v>
      </c>
      <c r="B16" s="90">
        <v>493.272</v>
      </c>
      <c r="C16" s="17"/>
      <c r="D16" s="40">
        <f t="shared" si="0"/>
        <v>0.010755001509331896</v>
      </c>
      <c r="E16" s="17"/>
      <c r="F16" s="90">
        <v>1201.482</v>
      </c>
      <c r="G16" s="17"/>
      <c r="H16" s="40">
        <f t="shared" si="1"/>
        <v>0.025582806041781432</v>
      </c>
      <c r="I16" s="90">
        <f t="shared" si="2"/>
        <v>-708.21</v>
      </c>
      <c r="J16" s="38" t="s">
        <v>20</v>
      </c>
      <c r="K16" s="17"/>
      <c r="L16" s="90">
        <f t="shared" si="3"/>
        <v>282.277</v>
      </c>
      <c r="M16" s="17"/>
      <c r="N16" s="41">
        <f t="shared" si="4"/>
        <v>133.78373895115996</v>
      </c>
      <c r="O16" s="17"/>
      <c r="P16" s="42">
        <f t="shared" si="5"/>
        <v>0.002929434734169289</v>
      </c>
      <c r="Q16" s="11"/>
    </row>
    <row r="17" spans="1:17" ht="15">
      <c r="A17" s="38" t="s">
        <v>8</v>
      </c>
      <c r="B17" s="90">
        <v>50701.257254218195</v>
      </c>
      <c r="C17" s="17"/>
      <c r="D17" s="40">
        <f t="shared" si="0"/>
        <v>1.105459256341616</v>
      </c>
      <c r="E17" s="17"/>
      <c r="F17" s="90">
        <v>4734.385</v>
      </c>
      <c r="G17" s="17"/>
      <c r="H17" s="40">
        <f t="shared" si="1"/>
        <v>0.10080787992006487</v>
      </c>
      <c r="I17" s="90">
        <f t="shared" si="2"/>
        <v>45966.87225421819</v>
      </c>
      <c r="J17" s="38" t="s">
        <v>8</v>
      </c>
      <c r="K17" s="17"/>
      <c r="L17" s="90">
        <f t="shared" si="3"/>
        <v>10817.132860334837</v>
      </c>
      <c r="M17" s="17"/>
      <c r="N17" s="41">
        <f t="shared" si="4"/>
        <v>27.12139986704524</v>
      </c>
      <c r="O17" s="17"/>
      <c r="P17" s="42">
        <f t="shared" si="5"/>
        <v>0.11225882634854725</v>
      </c>
      <c r="Q17" s="11"/>
    </row>
    <row r="18" spans="1:17" ht="15">
      <c r="A18" s="38" t="s">
        <v>10</v>
      </c>
      <c r="B18" s="90">
        <v>103729.60232884655</v>
      </c>
      <c r="C18" s="17"/>
      <c r="D18" s="40">
        <f t="shared" si="0"/>
        <v>2.261656914661976</v>
      </c>
      <c r="E18" s="17"/>
      <c r="F18" s="90">
        <v>149570.029</v>
      </c>
      <c r="G18" s="17"/>
      <c r="H18" s="40">
        <f t="shared" si="1"/>
        <v>3.1847510337821325</v>
      </c>
      <c r="I18" s="90">
        <f t="shared" si="2"/>
        <v>-45840.42667115346</v>
      </c>
      <c r="J18" s="38" t="s">
        <v>10</v>
      </c>
      <c r="K18" s="17"/>
      <c r="L18" s="90">
        <f t="shared" si="3"/>
        <v>-29860.552425850037</v>
      </c>
      <c r="M18" s="17"/>
      <c r="N18" s="41">
        <f t="shared" si="4"/>
        <v>-22.352360082733</v>
      </c>
      <c r="O18" s="17"/>
      <c r="P18" s="42">
        <f t="shared" si="5"/>
        <v>-0.30988900781065454</v>
      </c>
      <c r="Q18" s="11"/>
    </row>
    <row r="19" spans="1:17" ht="15">
      <c r="A19" s="89" t="s">
        <v>52</v>
      </c>
      <c r="B19" s="90">
        <v>4385.578</v>
      </c>
      <c r="C19" s="17"/>
      <c r="D19" s="40">
        <f t="shared" si="0"/>
        <v>0.09562046499556587</v>
      </c>
      <c r="E19" s="17"/>
      <c r="F19" s="90">
        <v>81760.554</v>
      </c>
      <c r="G19" s="17"/>
      <c r="H19" s="40">
        <f t="shared" si="1"/>
        <v>1.7409036463722278</v>
      </c>
      <c r="I19" s="90">
        <f t="shared" si="2"/>
        <v>-77374.97600000001</v>
      </c>
      <c r="J19" s="89" t="s">
        <v>52</v>
      </c>
      <c r="K19" s="17"/>
      <c r="L19" s="90">
        <f t="shared" si="3"/>
        <v>-3395.3229999999994</v>
      </c>
      <c r="M19" s="17"/>
      <c r="N19" s="41">
        <f t="shared" si="4"/>
        <v>-43.636630256573106</v>
      </c>
      <c r="O19" s="17"/>
      <c r="P19" s="42">
        <f t="shared" si="5"/>
        <v>-0.03523622941268283</v>
      </c>
      <c r="Q19" s="11"/>
    </row>
    <row r="20" spans="1:17" ht="15">
      <c r="A20" s="38" t="s">
        <v>48</v>
      </c>
      <c r="B20" s="90">
        <v>161178.18600752324</v>
      </c>
      <c r="C20" s="17"/>
      <c r="D20" s="40">
        <f t="shared" si="0"/>
        <v>3.5142307566257354</v>
      </c>
      <c r="E20" s="17"/>
      <c r="F20" s="90">
        <v>9946.332</v>
      </c>
      <c r="G20" s="17"/>
      <c r="H20" s="40">
        <f t="shared" si="1"/>
        <v>0.2117843483158</v>
      </c>
      <c r="I20" s="90">
        <f t="shared" si="2"/>
        <v>151231.85400752324</v>
      </c>
      <c r="J20" s="38" t="s">
        <v>48</v>
      </c>
      <c r="K20" s="17"/>
      <c r="L20" s="90">
        <f t="shared" si="3"/>
        <v>35632.18199631183</v>
      </c>
      <c r="M20" s="17"/>
      <c r="N20" s="41">
        <f t="shared" si="4"/>
        <v>28.381773101380304</v>
      </c>
      <c r="O20" s="17"/>
      <c r="P20" s="42">
        <f t="shared" si="5"/>
        <v>0.3697862439881304</v>
      </c>
      <c r="Q20" s="11"/>
    </row>
    <row r="21" spans="1:17" ht="15">
      <c r="A21" s="38" t="s">
        <v>11</v>
      </c>
      <c r="B21" s="90">
        <v>258618.62834818265</v>
      </c>
      <c r="C21" s="17"/>
      <c r="D21" s="40">
        <f t="shared" si="0"/>
        <v>5.638762666897877</v>
      </c>
      <c r="E21" s="17"/>
      <c r="F21" s="90">
        <v>106598.678</v>
      </c>
      <c r="G21" s="17"/>
      <c r="H21" s="40">
        <f t="shared" si="1"/>
        <v>2.269774581378925</v>
      </c>
      <c r="I21" s="90">
        <f t="shared" si="2"/>
        <v>152019.95034818264</v>
      </c>
      <c r="J21" s="38" t="s">
        <v>11</v>
      </c>
      <c r="K21" s="17"/>
      <c r="L21" s="90">
        <f t="shared" si="3"/>
        <v>74535.48439530082</v>
      </c>
      <c r="M21" s="17"/>
      <c r="N21" s="41">
        <f t="shared" si="4"/>
        <v>40.49011919004329</v>
      </c>
      <c r="O21" s="17"/>
      <c r="P21" s="42">
        <f t="shared" si="5"/>
        <v>0.7735197586616241</v>
      </c>
      <c r="Q21" s="11"/>
    </row>
    <row r="22" spans="1:17" ht="15">
      <c r="A22" s="38" t="s">
        <v>12</v>
      </c>
      <c r="B22" s="90">
        <v>34596.445</v>
      </c>
      <c r="C22" s="17"/>
      <c r="D22" s="40">
        <f t="shared" si="0"/>
        <v>0.7543197631175457</v>
      </c>
      <c r="E22" s="17"/>
      <c r="F22" s="90">
        <v>3558.198</v>
      </c>
      <c r="G22" s="17"/>
      <c r="H22" s="40">
        <f t="shared" si="1"/>
        <v>0.07576367294079696</v>
      </c>
      <c r="I22" s="90">
        <f t="shared" si="2"/>
        <v>31038.247</v>
      </c>
      <c r="J22" s="38" t="s">
        <v>12</v>
      </c>
      <c r="K22" s="17"/>
      <c r="L22" s="90">
        <f t="shared" si="3"/>
        <v>-278.84995000000345</v>
      </c>
      <c r="M22" s="17"/>
      <c r="N22" s="41">
        <f t="shared" si="4"/>
        <v>-0.7995629869217851</v>
      </c>
      <c r="O22" s="17"/>
      <c r="P22" s="42">
        <f t="shared" si="5"/>
        <v>-0.002893869245993757</v>
      </c>
      <c r="Q22" s="11"/>
    </row>
    <row r="23" spans="1:17" ht="9.75" customHeight="1">
      <c r="A23" s="38"/>
      <c r="B23" s="90"/>
      <c r="C23" s="17"/>
      <c r="D23" s="40"/>
      <c r="E23" s="17"/>
      <c r="F23" s="90"/>
      <c r="G23" s="17"/>
      <c r="H23" s="40"/>
      <c r="I23" s="90"/>
      <c r="J23" s="17"/>
      <c r="K23" s="17"/>
      <c r="L23" s="90"/>
      <c r="M23" s="17"/>
      <c r="N23" s="17"/>
      <c r="O23" s="17"/>
      <c r="P23" s="42"/>
      <c r="Q23" s="10"/>
    </row>
    <row r="24" spans="1:17" ht="15.75">
      <c r="A24" s="21" t="s">
        <v>13</v>
      </c>
      <c r="B24" s="90">
        <f>SUM(B11:B22)</f>
        <v>4586442.870993536</v>
      </c>
      <c r="C24" s="17"/>
      <c r="D24" s="40">
        <f>B24*100/B$24</f>
        <v>100</v>
      </c>
      <c r="E24" s="17"/>
      <c r="F24" s="90">
        <f>SUM(F11:F22)</f>
        <v>4696443.377</v>
      </c>
      <c r="G24" s="17"/>
      <c r="H24" s="40">
        <f>F24*100/F$24</f>
        <v>100</v>
      </c>
      <c r="I24" s="90">
        <f t="shared" si="2"/>
        <v>-110000.50600646436</v>
      </c>
      <c r="J24" s="21" t="s">
        <v>13</v>
      </c>
      <c r="K24" s="17"/>
      <c r="L24" s="90">
        <f>B24-B43</f>
        <v>-370934.5823492743</v>
      </c>
      <c r="M24" s="17"/>
      <c r="N24" s="41">
        <f>B24*100/B43-100</f>
        <v>-7.482476084187397</v>
      </c>
      <c r="O24" s="17"/>
      <c r="P24" s="42">
        <f>+L24/$B$45*100</f>
        <v>-3.849511825754641</v>
      </c>
      <c r="Q24" s="10"/>
    </row>
    <row r="25" spans="1:17" ht="15.75">
      <c r="A25" s="21" t="s">
        <v>14</v>
      </c>
      <c r="B25" s="90">
        <f>B26-B24</f>
        <v>3774722.4123496274</v>
      </c>
      <c r="C25" s="17"/>
      <c r="D25" s="40"/>
      <c r="E25" s="17"/>
      <c r="F25" s="90">
        <f>F26-F24</f>
        <v>5594770.220999999</v>
      </c>
      <c r="G25" s="17"/>
      <c r="H25" s="40"/>
      <c r="I25" s="90">
        <f t="shared" si="2"/>
        <v>-1820047.8086503716</v>
      </c>
      <c r="J25" s="21" t="s">
        <v>14</v>
      </c>
      <c r="K25" s="17"/>
      <c r="L25" s="90">
        <f>B25-B44</f>
        <v>-903786.4268911155</v>
      </c>
      <c r="M25" s="17"/>
      <c r="N25" s="41">
        <f>B25*100/B44-100</f>
        <v>-19.317830914642187</v>
      </c>
      <c r="O25" s="17"/>
      <c r="P25" s="42">
        <f>+L25/$B$45*100</f>
        <v>-9.379380364697042</v>
      </c>
      <c r="Q25" s="6"/>
    </row>
    <row r="26" spans="1:17" ht="15.75">
      <c r="A26" s="21" t="s">
        <v>15</v>
      </c>
      <c r="B26" s="90">
        <v>8361165.283343163</v>
      </c>
      <c r="C26" s="17"/>
      <c r="D26" s="40"/>
      <c r="E26" s="17"/>
      <c r="F26" s="90">
        <v>10291213.598</v>
      </c>
      <c r="G26" s="17"/>
      <c r="H26" s="40"/>
      <c r="I26" s="90">
        <f t="shared" si="2"/>
        <v>-1930048.314656836</v>
      </c>
      <c r="J26" s="21" t="s">
        <v>15</v>
      </c>
      <c r="K26" s="17"/>
      <c r="L26" s="90">
        <f>B26-B45</f>
        <v>-1274721.0092403898</v>
      </c>
      <c r="M26" s="17"/>
      <c r="N26" s="41">
        <f>B26*100/B45-100</f>
        <v>-13.228892190451674</v>
      </c>
      <c r="O26" s="17"/>
      <c r="P26" s="42">
        <f>+L26/$B$45*100</f>
        <v>-13.228892190451683</v>
      </c>
      <c r="Q26" s="6"/>
    </row>
    <row r="27" spans="1:17" ht="15">
      <c r="A27" s="14"/>
      <c r="B27" s="43"/>
      <c r="C27" s="14"/>
      <c r="D27" s="44"/>
      <c r="E27" s="14"/>
      <c r="F27" s="45"/>
      <c r="G27" s="14"/>
      <c r="H27" s="44"/>
      <c r="I27" s="39"/>
      <c r="J27" s="17"/>
      <c r="K27" s="17"/>
      <c r="L27" s="45"/>
      <c r="M27" s="17"/>
      <c r="N27" s="40"/>
      <c r="O27" s="17"/>
      <c r="P27" s="42"/>
      <c r="Q27" s="6"/>
    </row>
    <row r="28" spans="1:16" ht="15.75">
      <c r="A28" s="98" t="str">
        <f>LEFT(A3,LEN(A3)-5)</f>
        <v>Enero-diciembre 2014</v>
      </c>
      <c r="B28" s="98"/>
      <c r="C28" s="98"/>
      <c r="D28" s="98"/>
      <c r="E28" s="98"/>
      <c r="F28" s="98"/>
      <c r="G28" s="98"/>
      <c r="H28" s="98"/>
      <c r="I28" s="98"/>
      <c r="J28" s="35" t="s">
        <v>16</v>
      </c>
      <c r="K28" s="46"/>
      <c r="L28" s="47"/>
      <c r="M28" s="46"/>
      <c r="N28" s="48"/>
      <c r="O28" s="46"/>
      <c r="P28" s="49"/>
    </row>
    <row r="29" spans="1:16" ht="12.75" customHeight="1">
      <c r="A29" s="14"/>
      <c r="B29" s="43"/>
      <c r="C29" s="14"/>
      <c r="D29" s="44"/>
      <c r="E29" s="14"/>
      <c r="F29" s="45"/>
      <c r="G29" s="14"/>
      <c r="H29" s="44"/>
      <c r="I29" s="43"/>
      <c r="J29" s="17"/>
      <c r="K29" s="17"/>
      <c r="L29" s="45"/>
      <c r="M29" s="17"/>
      <c r="N29" s="40"/>
      <c r="O29" s="17"/>
      <c r="P29" s="42"/>
    </row>
    <row r="30" spans="1:17" ht="15">
      <c r="A30" s="38" t="s">
        <v>4</v>
      </c>
      <c r="B30" s="90">
        <v>653612.8972334213</v>
      </c>
      <c r="C30" s="17"/>
      <c r="D30" s="40">
        <f aca="true" t="shared" si="6" ref="D30:D41">B30*100/B$43</f>
        <v>13.18465062192679</v>
      </c>
      <c r="E30" s="17"/>
      <c r="F30" s="90">
        <v>1703795.233</v>
      </c>
      <c r="G30" s="17"/>
      <c r="H30" s="40">
        <f aca="true" t="shared" si="7" ref="H30:H41">F30*100/F$43</f>
        <v>29.340133817232452</v>
      </c>
      <c r="I30" s="90">
        <f aca="true" t="shared" si="8" ref="I30:I44">B30-F30</f>
        <v>-1050182.3357665786</v>
      </c>
      <c r="J30" s="38" t="s">
        <v>4</v>
      </c>
      <c r="K30" s="17"/>
      <c r="L30" s="90">
        <f aca="true" t="shared" si="9" ref="L30:L41">F11-F30</f>
        <v>-168629.20299999998</v>
      </c>
      <c r="M30" s="50"/>
      <c r="N30" s="41">
        <f aca="true" t="shared" si="10" ref="N30:N41">F11*100/F30-100</f>
        <v>-9.897269327551882</v>
      </c>
      <c r="O30" s="50"/>
      <c r="P30" s="42">
        <f aca="true" t="shared" si="11" ref="P30:P41">+L30/$F$45*100</f>
        <v>-1.3857762659786204</v>
      </c>
      <c r="Q30" s="10"/>
    </row>
    <row r="31" spans="1:17" ht="15">
      <c r="A31" s="38" t="s">
        <v>5</v>
      </c>
      <c r="B31" s="90">
        <v>106751.34550955154</v>
      </c>
      <c r="C31" s="17"/>
      <c r="D31" s="40">
        <f t="shared" si="6"/>
        <v>2.153383447483266</v>
      </c>
      <c r="E31" s="17"/>
      <c r="F31" s="90">
        <v>70873.873</v>
      </c>
      <c r="G31" s="17"/>
      <c r="H31" s="40">
        <f t="shared" si="7"/>
        <v>1.2204805352718922</v>
      </c>
      <c r="I31" s="90">
        <f t="shared" si="8"/>
        <v>35877.47250955153</v>
      </c>
      <c r="J31" s="38" t="s">
        <v>5</v>
      </c>
      <c r="K31" s="17"/>
      <c r="L31" s="90">
        <f t="shared" si="9"/>
        <v>-28864.462000000007</v>
      </c>
      <c r="M31" s="50"/>
      <c r="N31" s="41">
        <f t="shared" si="10"/>
        <v>-40.72651991235192</v>
      </c>
      <c r="O31" s="50"/>
      <c r="P31" s="42">
        <f t="shared" si="11"/>
        <v>-0.23720497789366768</v>
      </c>
      <c r="Q31" s="10"/>
    </row>
    <row r="32" spans="1:17" ht="15">
      <c r="A32" s="38" t="s">
        <v>32</v>
      </c>
      <c r="B32" s="90">
        <v>2956268.7997558964</v>
      </c>
      <c r="C32" s="17"/>
      <c r="D32" s="40">
        <f t="shared" si="6"/>
        <v>59.6337242338175</v>
      </c>
      <c r="E32" s="17"/>
      <c r="F32" s="90">
        <v>3383175.028</v>
      </c>
      <c r="G32" s="17"/>
      <c r="H32" s="40">
        <f t="shared" si="7"/>
        <v>58.259822616042705</v>
      </c>
      <c r="I32" s="90">
        <f>B32-F32</f>
        <v>-426906.2282441035</v>
      </c>
      <c r="J32" s="38" t="s">
        <v>32</v>
      </c>
      <c r="K32" s="17"/>
      <c r="L32" s="90">
        <f t="shared" si="9"/>
        <v>-806513.1579999998</v>
      </c>
      <c r="M32" s="50"/>
      <c r="N32" s="41">
        <f t="shared" si="10"/>
        <v>-23.838942748308796</v>
      </c>
      <c r="O32" s="50"/>
      <c r="P32" s="42">
        <f t="shared" si="11"/>
        <v>-6.627836535264091</v>
      </c>
      <c r="Q32" s="10"/>
    </row>
    <row r="33" spans="1:17" ht="15">
      <c r="A33" s="38" t="s">
        <v>42</v>
      </c>
      <c r="B33" s="90">
        <v>672569.508875221</v>
      </c>
      <c r="C33" s="17"/>
      <c r="D33" s="40">
        <f t="shared" si="6"/>
        <v>13.567042558393462</v>
      </c>
      <c r="E33" s="17"/>
      <c r="F33" s="90">
        <v>157299.561</v>
      </c>
      <c r="G33" s="17"/>
      <c r="H33" s="40">
        <f t="shared" si="7"/>
        <v>2.7087704436205087</v>
      </c>
      <c r="I33" s="90">
        <f>B33-F33</f>
        <v>515269.947875221</v>
      </c>
      <c r="J33" s="38" t="s">
        <v>42</v>
      </c>
      <c r="K33" s="17"/>
      <c r="L33" s="90">
        <f t="shared" si="9"/>
        <v>3504.7390000000014</v>
      </c>
      <c r="M33" s="50"/>
      <c r="N33" s="41">
        <f t="shared" si="10"/>
        <v>2.228066612341024</v>
      </c>
      <c r="O33" s="50"/>
      <c r="P33" s="42">
        <f t="shared" si="11"/>
        <v>0.028801560098992145</v>
      </c>
      <c r="Q33" s="10"/>
    </row>
    <row r="34" spans="1:17" ht="15">
      <c r="A34" s="38" t="s">
        <v>6</v>
      </c>
      <c r="B34" s="90">
        <v>42204.28390604764</v>
      </c>
      <c r="C34" s="17"/>
      <c r="D34" s="40">
        <f t="shared" si="6"/>
        <v>0.8513429591202272</v>
      </c>
      <c r="E34" s="17"/>
      <c r="F34" s="90">
        <v>20726.333</v>
      </c>
      <c r="G34" s="17"/>
      <c r="H34" s="40">
        <f t="shared" si="7"/>
        <v>0.35691694165018295</v>
      </c>
      <c r="I34" s="90">
        <f>B34-F34</f>
        <v>21477.95090604764</v>
      </c>
      <c r="J34" s="38" t="s">
        <v>6</v>
      </c>
      <c r="K34" s="17"/>
      <c r="L34" s="90">
        <f t="shared" si="9"/>
        <v>3705.7750000000015</v>
      </c>
      <c r="M34" s="50"/>
      <c r="N34" s="41">
        <f t="shared" si="10"/>
        <v>17.879549653091075</v>
      </c>
      <c r="O34" s="50"/>
      <c r="P34" s="42">
        <f t="shared" si="11"/>
        <v>0.030453651862761427</v>
      </c>
      <c r="Q34" s="10"/>
    </row>
    <row r="35" spans="1:17" ht="15">
      <c r="A35" s="38" t="s">
        <v>20</v>
      </c>
      <c r="B35" s="90">
        <v>210.995</v>
      </c>
      <c r="C35" s="17"/>
      <c r="D35" s="40">
        <f t="shared" si="6"/>
        <v>0.004256181861998907</v>
      </c>
      <c r="E35" s="17"/>
      <c r="F35" s="90">
        <v>4784.757</v>
      </c>
      <c r="G35" s="17"/>
      <c r="H35" s="40">
        <f t="shared" si="7"/>
        <v>0.08239570574202897</v>
      </c>
      <c r="I35" s="90">
        <f t="shared" si="8"/>
        <v>-4573.762</v>
      </c>
      <c r="J35" s="38" t="s">
        <v>20</v>
      </c>
      <c r="K35" s="17"/>
      <c r="L35" s="90">
        <f t="shared" si="9"/>
        <v>-3583.2749999999996</v>
      </c>
      <c r="M35" s="50"/>
      <c r="N35" s="41">
        <f t="shared" si="10"/>
        <v>-74.88938309719803</v>
      </c>
      <c r="O35" s="50"/>
      <c r="P35" s="42">
        <f t="shared" si="11"/>
        <v>-0.02944696031964606</v>
      </c>
      <c r="Q35" s="10"/>
    </row>
    <row r="36" spans="1:17" ht="15">
      <c r="A36" s="38" t="s">
        <v>8</v>
      </c>
      <c r="B36" s="90">
        <v>39884.12439388336</v>
      </c>
      <c r="C36" s="17"/>
      <c r="D36" s="40">
        <f t="shared" si="6"/>
        <v>0.8045408034643213</v>
      </c>
      <c r="E36" s="17"/>
      <c r="F36" s="90">
        <v>5019.601</v>
      </c>
      <c r="G36" s="17"/>
      <c r="H36" s="40">
        <f t="shared" si="7"/>
        <v>0.0864398269208644</v>
      </c>
      <c r="I36" s="90">
        <f t="shared" si="8"/>
        <v>34864.523393883355</v>
      </c>
      <c r="J36" s="38" t="s">
        <v>8</v>
      </c>
      <c r="K36" s="17"/>
      <c r="L36" s="90">
        <f t="shared" si="9"/>
        <v>-285.21599999999944</v>
      </c>
      <c r="M36" s="50"/>
      <c r="N36" s="41">
        <f t="shared" si="10"/>
        <v>-5.682045246225741</v>
      </c>
      <c r="O36" s="50"/>
      <c r="P36" s="42">
        <f t="shared" si="11"/>
        <v>-0.0023438737564178457</v>
      </c>
      <c r="Q36" s="10"/>
    </row>
    <row r="37" spans="1:17" ht="15">
      <c r="A37" s="38" t="s">
        <v>10</v>
      </c>
      <c r="B37" s="90">
        <v>133590.1547546966</v>
      </c>
      <c r="C37" s="17"/>
      <c r="D37" s="40">
        <f t="shared" si="6"/>
        <v>2.6947747274038085</v>
      </c>
      <c r="E37" s="17"/>
      <c r="F37" s="90">
        <v>224565.595</v>
      </c>
      <c r="G37" s="17"/>
      <c r="H37" s="40">
        <f t="shared" si="7"/>
        <v>3.8671223398395473</v>
      </c>
      <c r="I37" s="90">
        <f t="shared" si="8"/>
        <v>-90975.44024530341</v>
      </c>
      <c r="J37" s="38" t="s">
        <v>10</v>
      </c>
      <c r="K37" s="17"/>
      <c r="L37" s="90">
        <f t="shared" si="9"/>
        <v>-74995.56599999999</v>
      </c>
      <c r="M37" s="50"/>
      <c r="N37" s="41">
        <f t="shared" si="10"/>
        <v>-33.395839643200915</v>
      </c>
      <c r="O37" s="50"/>
      <c r="P37" s="42">
        <f t="shared" si="11"/>
        <v>-0.6163053229661127</v>
      </c>
      <c r="Q37" s="10"/>
    </row>
    <row r="38" spans="1:17" ht="15">
      <c r="A38" s="89" t="s">
        <v>52</v>
      </c>
      <c r="B38" s="90">
        <v>7780.901</v>
      </c>
      <c r="C38" s="17"/>
      <c r="D38" s="40">
        <f t="shared" si="6"/>
        <v>0.1569559928254658</v>
      </c>
      <c r="E38" s="17"/>
      <c r="F38" s="90">
        <v>86141.75</v>
      </c>
      <c r="G38" s="17"/>
      <c r="H38" s="40">
        <f t="shared" si="7"/>
        <v>1.4834003660172135</v>
      </c>
      <c r="I38" s="90">
        <f t="shared" si="8"/>
        <v>-78360.849</v>
      </c>
      <c r="J38" s="89" t="s">
        <v>52</v>
      </c>
      <c r="K38" s="17"/>
      <c r="L38" s="90">
        <f t="shared" si="9"/>
        <v>-4381.195999999996</v>
      </c>
      <c r="M38" s="50"/>
      <c r="N38" s="41">
        <f t="shared" si="10"/>
        <v>-5.086030873531129</v>
      </c>
      <c r="O38" s="50"/>
      <c r="P38" s="42">
        <f>+L38/$F$45*100</f>
        <v>-0.0360041874443329</v>
      </c>
      <c r="Q38" s="10"/>
    </row>
    <row r="39" spans="1:17" ht="15">
      <c r="A39" s="38" t="s">
        <v>48</v>
      </c>
      <c r="B39" s="90">
        <v>125546.00401121141</v>
      </c>
      <c r="C39" s="17"/>
      <c r="D39" s="40">
        <f t="shared" si="6"/>
        <v>2.5325084723285385</v>
      </c>
      <c r="E39" s="17"/>
      <c r="F39" s="90">
        <v>13585.177</v>
      </c>
      <c r="G39" s="17"/>
      <c r="H39" s="40">
        <f t="shared" si="7"/>
        <v>0.23394296649660157</v>
      </c>
      <c r="I39" s="90">
        <f t="shared" si="8"/>
        <v>111960.82701121141</v>
      </c>
      <c r="J39" s="38" t="s">
        <v>48</v>
      </c>
      <c r="K39" s="17"/>
      <c r="L39" s="90">
        <f t="shared" si="9"/>
        <v>-3638.8449999999993</v>
      </c>
      <c r="M39" s="50"/>
      <c r="N39" s="41">
        <f t="shared" si="10"/>
        <v>-26.78540735980104</v>
      </c>
      <c r="O39" s="50"/>
      <c r="P39" s="42">
        <f t="shared" si="11"/>
        <v>-0.02990362847516377</v>
      </c>
      <c r="Q39" s="10"/>
    </row>
    <row r="40" spans="1:17" ht="15">
      <c r="A40" s="38" t="s">
        <v>11</v>
      </c>
      <c r="B40" s="90">
        <v>184083.14395288183</v>
      </c>
      <c r="C40" s="17"/>
      <c r="D40" s="40">
        <f t="shared" si="6"/>
        <v>3.713317085201021</v>
      </c>
      <c r="E40" s="17"/>
      <c r="F40" s="90">
        <v>136337.442</v>
      </c>
      <c r="G40" s="17"/>
      <c r="H40" s="40">
        <f t="shared" si="7"/>
        <v>2.3477931591202945</v>
      </c>
      <c r="I40" s="90">
        <f t="shared" si="8"/>
        <v>47745.70195288182</v>
      </c>
      <c r="J40" s="38" t="s">
        <v>11</v>
      </c>
      <c r="K40" s="17"/>
      <c r="L40" s="90">
        <f t="shared" si="9"/>
        <v>-29738.76400000001</v>
      </c>
      <c r="M40" s="50"/>
      <c r="N40" s="41">
        <f t="shared" si="10"/>
        <v>-21.812616962550905</v>
      </c>
      <c r="O40" s="50"/>
      <c r="P40" s="42">
        <f t="shared" si="11"/>
        <v>-0.2443898956857398</v>
      </c>
      <c r="Q40" s="10"/>
    </row>
    <row r="41" spans="1:17" ht="15">
      <c r="A41" s="38" t="s">
        <v>12</v>
      </c>
      <c r="B41" s="90">
        <v>34875.29495</v>
      </c>
      <c r="C41" s="17"/>
      <c r="D41" s="40">
        <f t="shared" si="6"/>
        <v>0.7035029161736158</v>
      </c>
      <c r="E41" s="17"/>
      <c r="F41" s="90">
        <v>742.215</v>
      </c>
      <c r="G41" s="17"/>
      <c r="H41" s="40">
        <f t="shared" si="7"/>
        <v>0.012781282045738172</v>
      </c>
      <c r="I41" s="90">
        <f t="shared" si="8"/>
        <v>34133.07995000001</v>
      </c>
      <c r="J41" s="38" t="s">
        <v>12</v>
      </c>
      <c r="K41" s="17"/>
      <c r="L41" s="90">
        <f t="shared" si="9"/>
        <v>2815.9829999999997</v>
      </c>
      <c r="M41" s="50"/>
      <c r="N41" s="41">
        <f t="shared" si="10"/>
        <v>379.4025989773852</v>
      </c>
      <c r="O41" s="50"/>
      <c r="P41" s="42">
        <f t="shared" si="11"/>
        <v>0.023141438952298633</v>
      </c>
      <c r="Q41" s="10"/>
    </row>
    <row r="42" spans="1:17" ht="9.75" customHeight="1">
      <c r="A42" s="38"/>
      <c r="B42" s="90"/>
      <c r="C42" s="17"/>
      <c r="D42" s="40"/>
      <c r="E42" s="17"/>
      <c r="F42" s="90"/>
      <c r="G42" s="17"/>
      <c r="H42" s="40"/>
      <c r="I42" s="90"/>
      <c r="J42" s="17"/>
      <c r="K42" s="17"/>
      <c r="L42" s="90"/>
      <c r="M42" s="17"/>
      <c r="N42" s="17"/>
      <c r="O42" s="17"/>
      <c r="P42" s="42"/>
      <c r="Q42" s="10"/>
    </row>
    <row r="43" spans="1:17" ht="15.75">
      <c r="A43" s="21" t="s">
        <v>13</v>
      </c>
      <c r="B43" s="90">
        <f>SUM(B30:B41)</f>
        <v>4957377.45334281</v>
      </c>
      <c r="C43" s="17"/>
      <c r="D43" s="40">
        <f>B43*100/B$43</f>
        <v>100</v>
      </c>
      <c r="E43" s="17"/>
      <c r="F43" s="90">
        <f>SUM(F30:F41)</f>
        <v>5807046.564999999</v>
      </c>
      <c r="G43" s="17"/>
      <c r="H43" s="40">
        <f>F43*100/F$43</f>
        <v>100</v>
      </c>
      <c r="I43" s="90">
        <f t="shared" si="8"/>
        <v>-849669.1116571883</v>
      </c>
      <c r="J43" s="21" t="s">
        <v>13</v>
      </c>
      <c r="K43" s="17"/>
      <c r="L43" s="90">
        <f>F24-F43</f>
        <v>-1110603.1879999982</v>
      </c>
      <c r="M43" s="50"/>
      <c r="N43" s="41">
        <f>F24*100/F43-100</f>
        <v>-19.125095271213794</v>
      </c>
      <c r="O43" s="50"/>
      <c r="P43" s="42">
        <f>+L43/$F$45*100</f>
        <v>-9.126814996869726</v>
      </c>
      <c r="Q43" s="10"/>
    </row>
    <row r="44" spans="1:17" ht="15.75">
      <c r="A44" s="21" t="s">
        <v>14</v>
      </c>
      <c r="B44" s="90">
        <f>B45-B43</f>
        <v>4678508.839240743</v>
      </c>
      <c r="C44" s="17"/>
      <c r="D44" s="17"/>
      <c r="E44" s="17"/>
      <c r="F44" s="90">
        <f>F45-F43</f>
        <v>6361526.9010000015</v>
      </c>
      <c r="G44" s="17"/>
      <c r="H44" s="17"/>
      <c r="I44" s="90">
        <f t="shared" si="8"/>
        <v>-1683018.0617592586</v>
      </c>
      <c r="J44" s="21" t="s">
        <v>14</v>
      </c>
      <c r="K44" s="17"/>
      <c r="L44" s="90">
        <f>F25-F44</f>
        <v>-766756.6800000025</v>
      </c>
      <c r="M44" s="50"/>
      <c r="N44" s="41">
        <f>F25*100/F44-100</f>
        <v>-12.053028965097539</v>
      </c>
      <c r="O44" s="50"/>
      <c r="P44" s="42">
        <f>+L44/$F$45*100</f>
        <v>-6.301122166393489</v>
      </c>
      <c r="Q44" s="6"/>
    </row>
    <row r="45" spans="1:17" ht="15.75">
      <c r="A45" s="21" t="s">
        <v>15</v>
      </c>
      <c r="B45" s="90">
        <v>9635886.292583553</v>
      </c>
      <c r="C45" s="17"/>
      <c r="D45" s="17"/>
      <c r="E45" s="17"/>
      <c r="F45" s="90">
        <v>12168573.466</v>
      </c>
      <c r="G45" s="17"/>
      <c r="H45" s="17"/>
      <c r="I45" s="90">
        <f>B45-F45</f>
        <v>-2532687.173416447</v>
      </c>
      <c r="J45" s="21" t="s">
        <v>15</v>
      </c>
      <c r="K45" s="17"/>
      <c r="L45" s="90">
        <f>F26-F45</f>
        <v>-1877359.8680000007</v>
      </c>
      <c r="M45" s="50"/>
      <c r="N45" s="41">
        <f>F26*100/F45-100</f>
        <v>-15.42793716326321</v>
      </c>
      <c r="O45" s="50"/>
      <c r="P45" s="42">
        <f>+L45/$F$45*100</f>
        <v>-15.427937163263215</v>
      </c>
      <c r="Q45" s="6"/>
    </row>
    <row r="46" spans="1:17" ht="16.5" thickBot="1">
      <c r="A46" s="21"/>
      <c r="B46" s="51"/>
      <c r="C46" s="14"/>
      <c r="D46" s="14"/>
      <c r="E46" s="14"/>
      <c r="F46" s="51"/>
      <c r="G46" s="14"/>
      <c r="H46" s="14"/>
      <c r="I46" s="51"/>
      <c r="J46" s="26"/>
      <c r="K46" s="17"/>
      <c r="L46" s="52"/>
      <c r="M46" s="50"/>
      <c r="N46" s="41"/>
      <c r="O46" s="50"/>
      <c r="P46" s="41"/>
      <c r="Q46" s="6"/>
    </row>
    <row r="47" spans="1:16" ht="9.75" customHeight="1">
      <c r="A47" s="30"/>
      <c r="B47" s="53"/>
      <c r="C47" s="53"/>
      <c r="D47" s="53"/>
      <c r="E47" s="53"/>
      <c r="F47" s="53"/>
      <c r="G47" s="53"/>
      <c r="H47" s="53"/>
      <c r="I47" s="53"/>
      <c r="J47" s="30"/>
      <c r="K47" s="54"/>
      <c r="L47" s="54"/>
      <c r="M47" s="54"/>
      <c r="N47" s="54"/>
      <c r="O47" s="54"/>
      <c r="P47" s="54"/>
    </row>
    <row r="48" spans="1:17" ht="15">
      <c r="A48" s="55" t="s">
        <v>49</v>
      </c>
      <c r="B48" s="56"/>
      <c r="C48" s="56"/>
      <c r="D48" s="56"/>
      <c r="E48" s="56"/>
      <c r="F48" s="56"/>
      <c r="G48" s="56"/>
      <c r="H48" s="56"/>
      <c r="I48" s="56"/>
      <c r="J48" s="55" t="str">
        <f>+A48</f>
        <v>Fuente: Banco Central de Paraguay</v>
      </c>
      <c r="K48" s="56"/>
      <c r="L48" s="56"/>
      <c r="M48" s="56"/>
      <c r="N48" s="56"/>
      <c r="O48" s="56"/>
      <c r="P48" s="56"/>
      <c r="Q48" s="2"/>
    </row>
    <row r="49" spans="1:17" ht="15">
      <c r="A49" s="57" t="s">
        <v>24</v>
      </c>
      <c r="B49" s="56"/>
      <c r="C49" s="56"/>
      <c r="D49" s="56"/>
      <c r="E49" s="56"/>
      <c r="F49" s="56"/>
      <c r="G49" s="56"/>
      <c r="H49" s="56"/>
      <c r="I49" s="56"/>
      <c r="J49" s="57" t="s">
        <v>24</v>
      </c>
      <c r="K49" s="56"/>
      <c r="L49" s="56"/>
      <c r="M49" s="56"/>
      <c r="N49" s="56"/>
      <c r="O49" s="56"/>
      <c r="P49" s="56"/>
      <c r="Q49" s="2"/>
    </row>
    <row r="50" spans="1:17" ht="15">
      <c r="A50" s="57"/>
      <c r="B50" s="56"/>
      <c r="C50" s="56"/>
      <c r="D50" s="56"/>
      <c r="E50" s="56"/>
      <c r="F50" s="56"/>
      <c r="G50" s="56"/>
      <c r="H50" s="56"/>
      <c r="I50" s="56"/>
      <c r="J50" s="56" t="s">
        <v>31</v>
      </c>
      <c r="K50" s="56"/>
      <c r="L50" s="56"/>
      <c r="M50" s="56"/>
      <c r="N50" s="56"/>
      <c r="O50" s="56"/>
      <c r="P50" s="56"/>
      <c r="Q50" s="2"/>
    </row>
    <row r="51" spans="1:16" ht="15">
      <c r="A51" s="58"/>
      <c r="B51" s="59"/>
      <c r="C51" s="59"/>
      <c r="D51" s="59"/>
      <c r="E51" s="59"/>
      <c r="F51" s="59"/>
      <c r="G51" s="59"/>
      <c r="H51" s="59"/>
      <c r="I51" s="59"/>
      <c r="J51" s="56"/>
      <c r="K51" s="60"/>
      <c r="L51" s="60"/>
      <c r="M51" s="60"/>
      <c r="N51" s="60"/>
      <c r="O51" s="60"/>
      <c r="P51" s="60"/>
    </row>
    <row r="52" spans="1:17" ht="16.5" customHeight="1">
      <c r="A52" s="18" t="s">
        <v>28</v>
      </c>
      <c r="B52" s="13"/>
      <c r="C52" s="13"/>
      <c r="D52" s="13"/>
      <c r="E52" s="13"/>
      <c r="F52" s="13"/>
      <c r="G52" s="13"/>
      <c r="H52" s="13"/>
      <c r="I52" s="13"/>
      <c r="J52" s="18" t="s">
        <v>27</v>
      </c>
      <c r="K52" s="13"/>
      <c r="L52" s="13"/>
      <c r="M52" s="13"/>
      <c r="N52" s="13"/>
      <c r="O52" s="13"/>
      <c r="P52" s="13"/>
      <c r="Q52" s="3"/>
    </row>
    <row r="53" spans="1:17" ht="16.5" customHeight="1">
      <c r="A53" s="18" t="s">
        <v>47</v>
      </c>
      <c r="B53" s="13"/>
      <c r="C53" s="13"/>
      <c r="D53" s="13"/>
      <c r="E53" s="13"/>
      <c r="F53" s="13"/>
      <c r="G53" s="13"/>
      <c r="H53" s="13"/>
      <c r="I53" s="13"/>
      <c r="J53" s="18" t="str">
        <f>+A53</f>
        <v>PARAGUAY: COMERCIO EXTERIOR POR ÁREA GEOECONÓMICA</v>
      </c>
      <c r="K53" s="13"/>
      <c r="L53" s="13"/>
      <c r="M53" s="13"/>
      <c r="N53" s="13"/>
      <c r="O53" s="13"/>
      <c r="P53" s="13"/>
      <c r="Q53" s="3"/>
    </row>
    <row r="54" spans="1:17" ht="15">
      <c r="A54" s="61" t="str">
        <f>+A3</f>
        <v>Enero-diciembre 2014-2015</v>
      </c>
      <c r="B54" s="13"/>
      <c r="C54" s="13"/>
      <c r="D54" s="13"/>
      <c r="E54" s="13"/>
      <c r="F54" s="13"/>
      <c r="G54" s="13"/>
      <c r="H54" s="13"/>
      <c r="I54" s="13"/>
      <c r="J54" s="61" t="str">
        <f>+A3</f>
        <v>Enero-diciembre 2014-2015</v>
      </c>
      <c r="K54" s="13"/>
      <c r="L54" s="13"/>
      <c r="M54" s="13"/>
      <c r="N54" s="13"/>
      <c r="O54" s="13"/>
      <c r="P54" s="13"/>
      <c r="Q54" s="3"/>
    </row>
    <row r="55" spans="1:17" ht="15">
      <c r="A55" s="62" t="s">
        <v>2</v>
      </c>
      <c r="B55" s="13"/>
      <c r="C55" s="13"/>
      <c r="D55" s="13"/>
      <c r="E55" s="13"/>
      <c r="F55" s="13"/>
      <c r="G55" s="13"/>
      <c r="H55" s="13"/>
      <c r="I55" s="13"/>
      <c r="J55" s="62" t="s">
        <v>29</v>
      </c>
      <c r="K55" s="13"/>
      <c r="L55" s="13"/>
      <c r="M55" s="13"/>
      <c r="N55" s="13"/>
      <c r="O55" s="13"/>
      <c r="P55" s="13"/>
      <c r="Q55" s="3"/>
    </row>
    <row r="56" spans="1:17" ht="10.5" customHeight="1" thickBot="1">
      <c r="A56" s="63"/>
      <c r="B56" s="63"/>
      <c r="C56" s="63"/>
      <c r="D56" s="63"/>
      <c r="E56" s="63"/>
      <c r="F56" s="63"/>
      <c r="G56" s="63"/>
      <c r="H56" s="63"/>
      <c r="I56" s="63"/>
      <c r="J56" s="64"/>
      <c r="K56" s="64"/>
      <c r="L56" s="64"/>
      <c r="M56" s="64"/>
      <c r="N56" s="64"/>
      <c r="O56" s="64"/>
      <c r="P56" s="64"/>
      <c r="Q56" s="3"/>
    </row>
    <row r="57" spans="1:17" ht="18" customHeight="1" thickBot="1">
      <c r="A57" s="86" t="s">
        <v>21</v>
      </c>
      <c r="B57" s="79" t="str">
        <f>+B6</f>
        <v>EXPORTACIÓN (FOB)</v>
      </c>
      <c r="C57" s="80"/>
      <c r="D57" s="80"/>
      <c r="E57" s="81"/>
      <c r="F57" s="79" t="str">
        <f>+F6</f>
        <v>IMPORTACIÓN (CIF)</v>
      </c>
      <c r="G57" s="80"/>
      <c r="H57" s="80"/>
      <c r="I57" s="96" t="s">
        <v>7</v>
      </c>
      <c r="J57" s="84" t="s">
        <v>21</v>
      </c>
      <c r="K57" s="85"/>
      <c r="L57" s="87" t="str">
        <f>+L6</f>
        <v>VARIACIÓN 2014-2015</v>
      </c>
      <c r="M57" s="87"/>
      <c r="N57" s="87"/>
      <c r="O57" s="85"/>
      <c r="P57" s="94" t="s">
        <v>30</v>
      </c>
      <c r="Q57" s="1"/>
    </row>
    <row r="58" spans="1:17" ht="16.5" thickBot="1">
      <c r="A58" s="86" t="s">
        <v>22</v>
      </c>
      <c r="B58" s="84" t="s">
        <v>0</v>
      </c>
      <c r="C58" s="85"/>
      <c r="D58" s="84" t="s">
        <v>38</v>
      </c>
      <c r="E58" s="85"/>
      <c r="F58" s="84" t="s">
        <v>0</v>
      </c>
      <c r="G58" s="85"/>
      <c r="H58" s="84" t="s">
        <v>38</v>
      </c>
      <c r="I58" s="97"/>
      <c r="J58" s="88" t="s">
        <v>22</v>
      </c>
      <c r="K58" s="85"/>
      <c r="L58" s="84" t="s">
        <v>0</v>
      </c>
      <c r="M58" s="85"/>
      <c r="N58" s="84" t="s">
        <v>1</v>
      </c>
      <c r="O58" s="85"/>
      <c r="P58" s="95"/>
      <c r="Q58" s="1"/>
    </row>
    <row r="59" spans="1:17" ht="13.5" customHeight="1">
      <c r="A59" s="54"/>
      <c r="B59" s="54"/>
      <c r="C59" s="54"/>
      <c r="D59" s="54"/>
      <c r="E59" s="54"/>
      <c r="F59" s="54"/>
      <c r="G59" s="54"/>
      <c r="H59" s="54"/>
      <c r="I59" s="54"/>
      <c r="J59" s="30"/>
      <c r="K59" s="30"/>
      <c r="L59" s="30"/>
      <c r="M59" s="30"/>
      <c r="N59" s="31"/>
      <c r="O59" s="30"/>
      <c r="P59" s="30"/>
      <c r="Q59" s="1"/>
    </row>
    <row r="60" spans="1:17" ht="15.75">
      <c r="A60" s="35" t="str">
        <f>+A9</f>
        <v>Enero-diciembre 2015</v>
      </c>
      <c r="B60" s="46"/>
      <c r="C60" s="65"/>
      <c r="D60" s="46"/>
      <c r="E60" s="46"/>
      <c r="F60" s="46"/>
      <c r="G60" s="46"/>
      <c r="H60" s="46"/>
      <c r="I60" s="46"/>
      <c r="J60" s="35" t="s">
        <v>3</v>
      </c>
      <c r="K60" s="35"/>
      <c r="L60" s="66"/>
      <c r="M60" s="35"/>
      <c r="N60" s="35"/>
      <c r="O60" s="35"/>
      <c r="P60" s="35"/>
      <c r="Q60" s="3"/>
    </row>
    <row r="61" spans="1:17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3"/>
    </row>
    <row r="62" spans="1:17" ht="15.75">
      <c r="A62" s="21" t="s">
        <v>9</v>
      </c>
      <c r="B62" s="90">
        <f>B24</f>
        <v>4586442.870993536</v>
      </c>
      <c r="C62" s="17"/>
      <c r="D62" s="40">
        <f>B62*100/B78</f>
        <v>54.854110827476354</v>
      </c>
      <c r="E62" s="17"/>
      <c r="F62" s="90">
        <f>F24</f>
        <v>4696443.377</v>
      </c>
      <c r="G62" s="17"/>
      <c r="H62" s="40">
        <f>F62*100/F78</f>
        <v>45.63546691823314</v>
      </c>
      <c r="I62" s="90">
        <f>B62-F62</f>
        <v>-110000.50600646436</v>
      </c>
      <c r="J62" s="21" t="s">
        <v>9</v>
      </c>
      <c r="K62" s="17"/>
      <c r="L62" s="90">
        <f>B62-B82</f>
        <v>-370934.5823492743</v>
      </c>
      <c r="M62" s="50"/>
      <c r="N62" s="41">
        <f>B62*100/B82-100</f>
        <v>-7.482476084187397</v>
      </c>
      <c r="O62" s="67"/>
      <c r="P62" s="42">
        <f>+L62/$B$45*100</f>
        <v>-3.849511825754641</v>
      </c>
      <c r="Q62" s="1"/>
    </row>
    <row r="63" spans="1:17" ht="15">
      <c r="A63" s="26" t="s">
        <v>51</v>
      </c>
      <c r="B63" s="90">
        <v>40462.92384570794</v>
      </c>
      <c r="C63" s="17"/>
      <c r="D63" s="40">
        <f>+B63/$B$78*100</f>
        <v>0.48393881085351625</v>
      </c>
      <c r="E63" s="17"/>
      <c r="F63" s="90">
        <v>7035.394999999999</v>
      </c>
      <c r="G63" s="17"/>
      <c r="H63" s="40">
        <f>+F63/F78*100</f>
        <v>0.06836312290094981</v>
      </c>
      <c r="I63" s="90">
        <f>B63-F63</f>
        <v>33427.528845707944</v>
      </c>
      <c r="J63" s="26" t="s">
        <v>51</v>
      </c>
      <c r="K63" s="17"/>
      <c r="L63" s="90">
        <f>B63-B83</f>
        <v>-41481.80230923587</v>
      </c>
      <c r="M63" s="50"/>
      <c r="N63" s="41">
        <f>B63*100/B83-100</f>
        <v>-50.62168641676915</v>
      </c>
      <c r="O63" s="67"/>
      <c r="P63" s="42">
        <f>+L63/$B$45*100</f>
        <v>-0.4304928581521675</v>
      </c>
      <c r="Q63" s="1"/>
    </row>
    <row r="64" spans="1:17" ht="9" customHeight="1">
      <c r="A64" s="17"/>
      <c r="B64" s="90"/>
      <c r="C64" s="17"/>
      <c r="D64" s="40"/>
      <c r="E64" s="17"/>
      <c r="F64" s="90"/>
      <c r="G64" s="17"/>
      <c r="H64" s="40"/>
      <c r="I64" s="90"/>
      <c r="J64" s="17"/>
      <c r="K64" s="17"/>
      <c r="L64" s="90"/>
      <c r="M64" s="50"/>
      <c r="N64" s="41"/>
      <c r="O64" s="67"/>
      <c r="P64" s="42"/>
      <c r="Q64" s="1"/>
    </row>
    <row r="65" spans="1:17" ht="15">
      <c r="A65" s="26" t="s">
        <v>35</v>
      </c>
      <c r="B65" s="90">
        <v>3098.97752631579</v>
      </c>
      <c r="C65" s="17"/>
      <c r="D65" s="40">
        <f>B65*100/B$78</f>
        <v>0.037063942899077364</v>
      </c>
      <c r="E65" s="17"/>
      <c r="F65" s="90">
        <v>28984.082</v>
      </c>
      <c r="G65" s="17"/>
      <c r="H65" s="40">
        <f>F65*100/F$78</f>
        <v>0.2816391062530544</v>
      </c>
      <c r="I65" s="90">
        <f>B65-F65</f>
        <v>-25885.10447368421</v>
      </c>
      <c r="J65" s="26" t="s">
        <v>35</v>
      </c>
      <c r="K65" s="17"/>
      <c r="L65" s="90">
        <f>B65-B85</f>
        <v>-587.5791674603538</v>
      </c>
      <c r="M65" s="50"/>
      <c r="N65" s="41">
        <f>B65*100/B85-100</f>
        <v>-15.938427542762014</v>
      </c>
      <c r="O65" s="67"/>
      <c r="P65" s="42">
        <f>+L65/$B$45*100</f>
        <v>-0.006097821722041236</v>
      </c>
      <c r="Q65" s="1"/>
    </row>
    <row r="66" spans="1:17" ht="15">
      <c r="A66" s="26" t="s">
        <v>17</v>
      </c>
      <c r="B66" s="90">
        <v>151519.85612823546</v>
      </c>
      <c r="C66" s="17"/>
      <c r="D66" s="40">
        <f>B66*100/B$78</f>
        <v>1.812185873541913</v>
      </c>
      <c r="E66" s="17"/>
      <c r="F66" s="90">
        <v>811988.45</v>
      </c>
      <c r="G66" s="17"/>
      <c r="H66" s="40">
        <f>F66*100/F$78</f>
        <v>7.890113661209037</v>
      </c>
      <c r="I66" s="90">
        <f>B66-F66</f>
        <v>-660468.5938717645</v>
      </c>
      <c r="J66" s="26" t="s">
        <v>17</v>
      </c>
      <c r="K66" s="17"/>
      <c r="L66" s="90">
        <f>B66-B86</f>
        <v>-55693.136497861735</v>
      </c>
      <c r="M66" s="50"/>
      <c r="N66" s="41">
        <f>B66*100/B86-100</f>
        <v>-26.87724152430755</v>
      </c>
      <c r="O66" s="67"/>
      <c r="P66" s="42">
        <f>+L66/$B$45*100</f>
        <v>-0.5779762733473416</v>
      </c>
      <c r="Q66" s="1"/>
    </row>
    <row r="67" spans="1:17" ht="9" customHeight="1">
      <c r="A67" s="26"/>
      <c r="B67" s="90"/>
      <c r="C67" s="17"/>
      <c r="D67" s="40"/>
      <c r="E67" s="17"/>
      <c r="F67" s="90"/>
      <c r="G67" s="17"/>
      <c r="H67" s="40"/>
      <c r="I67" s="90"/>
      <c r="J67" s="26"/>
      <c r="K67" s="17"/>
      <c r="L67" s="90"/>
      <c r="M67" s="50"/>
      <c r="N67" s="41"/>
      <c r="O67" s="67"/>
      <c r="P67" s="42"/>
      <c r="Q67" s="1"/>
    </row>
    <row r="68" spans="1:17" ht="15">
      <c r="A68" s="26" t="s">
        <v>50</v>
      </c>
      <c r="B68" s="90">
        <v>1364424.0854491757</v>
      </c>
      <c r="C68" s="17"/>
      <c r="D68" s="40">
        <f>B68*100/B78</f>
        <v>16.318587651500398</v>
      </c>
      <c r="E68" s="17"/>
      <c r="F68" s="90">
        <v>875638.3510000001</v>
      </c>
      <c r="G68" s="17"/>
      <c r="H68" s="40">
        <f>F68*100/F78</f>
        <v>8.508601465333225</v>
      </c>
      <c r="I68" s="90">
        <f>B68-F68</f>
        <v>488785.73444917554</v>
      </c>
      <c r="J68" s="26" t="s">
        <v>50</v>
      </c>
      <c r="K68" s="17"/>
      <c r="L68" s="90">
        <f>B68-B88</f>
        <v>-62037.68460958591</v>
      </c>
      <c r="M68" s="50"/>
      <c r="N68" s="41">
        <f>B68*100/B88-100</f>
        <v>-4.349060445344463</v>
      </c>
      <c r="O68" s="67"/>
      <c r="P68" s="42">
        <f>+L68/$B$45*100</f>
        <v>-0.6438191851364458</v>
      </c>
      <c r="Q68" s="8"/>
    </row>
    <row r="69" spans="1:17" ht="9" customHeight="1">
      <c r="A69" s="17"/>
      <c r="B69" s="90"/>
      <c r="C69" s="17"/>
      <c r="D69" s="17"/>
      <c r="E69" s="17"/>
      <c r="F69" s="90"/>
      <c r="G69" s="17"/>
      <c r="H69" s="17"/>
      <c r="I69" s="90"/>
      <c r="J69" s="17"/>
      <c r="K69" s="17"/>
      <c r="L69" s="90"/>
      <c r="M69" s="50"/>
      <c r="N69" s="41"/>
      <c r="O69" s="67"/>
      <c r="P69" s="42"/>
      <c r="Q69" s="1"/>
    </row>
    <row r="70" spans="1:17" ht="15">
      <c r="A70" s="26" t="s">
        <v>18</v>
      </c>
      <c r="B70" s="90">
        <v>79160.99654800171</v>
      </c>
      <c r="C70" s="17"/>
      <c r="D70" s="40">
        <f>B70*100/B78</f>
        <v>0.9467699042584845</v>
      </c>
      <c r="E70" s="17"/>
      <c r="F70" s="90">
        <v>234053.766</v>
      </c>
      <c r="G70" s="17"/>
      <c r="H70" s="40">
        <f>F70*100/F78</f>
        <v>2.2743067547007882</v>
      </c>
      <c r="I70" s="90">
        <f>B70-F70</f>
        <v>-154892.7694519983</v>
      </c>
      <c r="J70" s="26" t="s">
        <v>18</v>
      </c>
      <c r="K70" s="17"/>
      <c r="L70" s="90">
        <f>B70-B90</f>
        <v>-26056.55442230939</v>
      </c>
      <c r="M70" s="50"/>
      <c r="N70" s="41">
        <f>B70*100/B90-100</f>
        <v>-24.76445629271649</v>
      </c>
      <c r="O70" s="67"/>
      <c r="P70" s="42">
        <f>+L70/$B$45*100</f>
        <v>-0.270411601290525</v>
      </c>
      <c r="Q70" s="8"/>
    </row>
    <row r="71" spans="1:17" ht="6" customHeight="1">
      <c r="A71" s="26"/>
      <c r="B71" s="90"/>
      <c r="C71" s="17"/>
      <c r="D71" s="40"/>
      <c r="E71" s="17"/>
      <c r="F71" s="90"/>
      <c r="G71" s="17"/>
      <c r="H71" s="40"/>
      <c r="I71" s="90"/>
      <c r="J71" s="26"/>
      <c r="K71" s="17"/>
      <c r="L71" s="90"/>
      <c r="M71" s="50"/>
      <c r="N71" s="41"/>
      <c r="O71" s="67"/>
      <c r="P71" s="42"/>
      <c r="Q71" s="1"/>
    </row>
    <row r="72" spans="1:17" ht="15">
      <c r="A72" s="26" t="s">
        <v>39</v>
      </c>
      <c r="B72" s="90">
        <v>83345.91473144852</v>
      </c>
      <c r="C72" s="17"/>
      <c r="D72" s="40">
        <f>B72*100/B78</f>
        <v>0.9968217575783066</v>
      </c>
      <c r="E72" s="17"/>
      <c r="F72" s="90">
        <v>2468914.354</v>
      </c>
      <c r="G72" s="17"/>
      <c r="H72" s="40">
        <f>F72*100/F78</f>
        <v>23.990507343855054</v>
      </c>
      <c r="I72" s="90">
        <f>B72-F72</f>
        <v>-2385568.4392685513</v>
      </c>
      <c r="J72" s="26" t="s">
        <v>40</v>
      </c>
      <c r="K72" s="17"/>
      <c r="L72" s="90">
        <f>B72-B92</f>
        <v>-105981.44415875661</v>
      </c>
      <c r="M72" s="50"/>
      <c r="N72" s="41">
        <f>B72*100/B92-100</f>
        <v>-55.97788126343507</v>
      </c>
      <c r="O72" s="67"/>
      <c r="P72" s="42">
        <f>+L72/$B$45*100</f>
        <v>-1.0998619217863466</v>
      </c>
      <c r="Q72" s="8"/>
    </row>
    <row r="73" spans="1:17" ht="6" customHeight="1">
      <c r="A73" s="26"/>
      <c r="B73" s="90"/>
      <c r="C73" s="17"/>
      <c r="D73" s="40"/>
      <c r="E73" s="17"/>
      <c r="F73" s="90"/>
      <c r="G73" s="17"/>
      <c r="H73" s="40"/>
      <c r="I73" s="90"/>
      <c r="J73" s="26"/>
      <c r="K73" s="17"/>
      <c r="L73" s="90"/>
      <c r="M73" s="67"/>
      <c r="N73" s="41"/>
      <c r="O73" s="67"/>
      <c r="P73" s="42"/>
      <c r="Q73" s="1"/>
    </row>
    <row r="74" spans="1:17" ht="15">
      <c r="A74" s="68" t="s">
        <v>33</v>
      </c>
      <c r="B74" s="90">
        <v>154390.1020581319</v>
      </c>
      <c r="C74" s="17"/>
      <c r="D74" s="40">
        <f>B74*100/B78</f>
        <v>1.8465141738760114</v>
      </c>
      <c r="E74" s="17"/>
      <c r="F74" s="90">
        <v>426874.49000000005</v>
      </c>
      <c r="G74" s="17"/>
      <c r="H74" s="40">
        <f>F74*100/F78</f>
        <v>4.14795092857619</v>
      </c>
      <c r="I74" s="90">
        <f>B74-F74</f>
        <v>-272484.38794186816</v>
      </c>
      <c r="J74" s="68" t="s">
        <v>34</v>
      </c>
      <c r="K74" s="17"/>
      <c r="L74" s="90">
        <f>B74-B94</f>
        <v>-166889.38448744267</v>
      </c>
      <c r="M74" s="50"/>
      <c r="N74" s="41">
        <f>B74*100/B94-100</f>
        <v>-51.945235060554936</v>
      </c>
      <c r="O74" s="67"/>
      <c r="P74" s="42">
        <f>+L74/$B$45*100</f>
        <v>-1.7319567647440206</v>
      </c>
      <c r="Q74" s="1"/>
    </row>
    <row r="75" spans="1:17" ht="9" customHeight="1">
      <c r="A75" s="17"/>
      <c r="B75" s="90"/>
      <c r="C75" s="17"/>
      <c r="D75" s="40"/>
      <c r="E75" s="17"/>
      <c r="F75" s="90"/>
      <c r="G75" s="17"/>
      <c r="H75" s="40"/>
      <c r="I75" s="90"/>
      <c r="J75" s="26"/>
      <c r="K75" s="17"/>
      <c r="L75" s="90"/>
      <c r="M75" s="50"/>
      <c r="N75" s="41"/>
      <c r="O75" s="67"/>
      <c r="P75" s="42"/>
      <c r="Q75" s="1"/>
    </row>
    <row r="76" spans="1:17" ht="15">
      <c r="A76" s="26" t="s">
        <v>23</v>
      </c>
      <c r="B76" s="90">
        <f>B78-(SUM(B62:B75))</f>
        <v>1898319.55606261</v>
      </c>
      <c r="C76" s="17"/>
      <c r="D76" s="40">
        <f>B76*100/B78</f>
        <v>22.704007058015936</v>
      </c>
      <c r="E76" s="17"/>
      <c r="F76" s="90">
        <f>F78-(SUM(F62:F75))</f>
        <v>741281.3329999987</v>
      </c>
      <c r="G76" s="17"/>
      <c r="H76" s="40">
        <f>F76*100/F78</f>
        <v>7.203050698938555</v>
      </c>
      <c r="I76" s="90">
        <f>B76-F76</f>
        <v>1157038.2230626112</v>
      </c>
      <c r="J76" s="26" t="s">
        <v>23</v>
      </c>
      <c r="K76" s="17"/>
      <c r="L76" s="90">
        <f>B76-B96</f>
        <v>-445058.8412384633</v>
      </c>
      <c r="M76" s="50"/>
      <c r="N76" s="41">
        <f>B76*100/B96-100</f>
        <v>-18.992188446861533</v>
      </c>
      <c r="O76" s="67"/>
      <c r="P76" s="42">
        <f>+L76/$B$45*100</f>
        <v>-4.618763938518156</v>
      </c>
      <c r="Q76" s="1"/>
    </row>
    <row r="77" spans="1:17" ht="15">
      <c r="A77" s="17"/>
      <c r="B77" s="90"/>
      <c r="C77" s="17"/>
      <c r="D77" s="17"/>
      <c r="E77" s="17"/>
      <c r="F77" s="90"/>
      <c r="G77" s="17"/>
      <c r="H77" s="17"/>
      <c r="I77" s="90"/>
      <c r="J77" s="17"/>
      <c r="K77" s="17"/>
      <c r="L77" s="90"/>
      <c r="M77" s="50"/>
      <c r="N77" s="41"/>
      <c r="O77" s="67"/>
      <c r="P77" s="42"/>
      <c r="Q77" s="1"/>
    </row>
    <row r="78" spans="1:17" ht="15.75">
      <c r="A78" s="21" t="s">
        <v>15</v>
      </c>
      <c r="B78" s="90">
        <f>+B26</f>
        <v>8361165.283343163</v>
      </c>
      <c r="C78" s="17"/>
      <c r="D78" s="40">
        <f>B78*100/B78</f>
        <v>100</v>
      </c>
      <c r="E78" s="17"/>
      <c r="F78" s="90">
        <f>F26</f>
        <v>10291213.598</v>
      </c>
      <c r="G78" s="17"/>
      <c r="H78" s="40">
        <f>F78*100/F78</f>
        <v>100</v>
      </c>
      <c r="I78" s="90">
        <f>B78-F78</f>
        <v>-1930048.314656836</v>
      </c>
      <c r="J78" s="21" t="s">
        <v>15</v>
      </c>
      <c r="K78" s="17"/>
      <c r="L78" s="90">
        <f>B78-B98</f>
        <v>-1274721.0092403898</v>
      </c>
      <c r="M78" s="50"/>
      <c r="N78" s="41">
        <f>B78*100/B98-100</f>
        <v>-13.228892190451674</v>
      </c>
      <c r="O78" s="67"/>
      <c r="P78" s="42">
        <f>+L78/$B$45*100</f>
        <v>-13.228892190451683</v>
      </c>
      <c r="Q78" s="1"/>
    </row>
    <row r="79" spans="1:17" ht="12.75" customHeight="1">
      <c r="A79" s="17"/>
      <c r="B79" s="45"/>
      <c r="C79" s="17"/>
      <c r="D79" s="40"/>
      <c r="E79" s="17"/>
      <c r="F79" s="45"/>
      <c r="G79" s="17"/>
      <c r="H79" s="40"/>
      <c r="I79" s="45"/>
      <c r="J79" s="17"/>
      <c r="K79" s="17"/>
      <c r="L79" s="45"/>
      <c r="M79" s="17"/>
      <c r="N79" s="40"/>
      <c r="O79" s="17"/>
      <c r="P79" s="42"/>
      <c r="Q79" s="1"/>
    </row>
    <row r="80" spans="1:17" ht="15.75">
      <c r="A80" s="91" t="str">
        <f>+A28</f>
        <v>Enero-diciembre 2014</v>
      </c>
      <c r="B80" s="91"/>
      <c r="C80" s="91"/>
      <c r="D80" s="91"/>
      <c r="E80" s="91"/>
      <c r="F80" s="91"/>
      <c r="G80" s="91"/>
      <c r="H80" s="91"/>
      <c r="I80" s="91"/>
      <c r="J80" s="35" t="s">
        <v>16</v>
      </c>
      <c r="K80" s="35"/>
      <c r="L80" s="69"/>
      <c r="M80" s="35"/>
      <c r="N80" s="70"/>
      <c r="O80" s="35"/>
      <c r="P80" s="71"/>
      <c r="Q80" s="3"/>
    </row>
    <row r="81" spans="1:17" ht="12.75" customHeight="1">
      <c r="A81" s="13"/>
      <c r="B81" s="45"/>
      <c r="C81" s="13"/>
      <c r="D81" s="72"/>
      <c r="E81" s="13"/>
      <c r="F81" s="45"/>
      <c r="G81" s="13"/>
      <c r="H81" s="72"/>
      <c r="I81" s="73"/>
      <c r="J81" s="13"/>
      <c r="K81" s="13"/>
      <c r="L81" s="73"/>
      <c r="M81" s="13"/>
      <c r="N81" s="72"/>
      <c r="O81" s="13"/>
      <c r="P81" s="74"/>
      <c r="Q81" s="3"/>
    </row>
    <row r="82" spans="1:17" ht="15.75">
      <c r="A82" s="21" t="s">
        <v>9</v>
      </c>
      <c r="B82" s="90">
        <f>B43</f>
        <v>4957377.45334281</v>
      </c>
      <c r="C82" s="17"/>
      <c r="D82" s="40">
        <f>B82*100/B98</f>
        <v>51.44703146983326</v>
      </c>
      <c r="E82" s="17"/>
      <c r="F82" s="90">
        <f>F43</f>
        <v>5807046.564999999</v>
      </c>
      <c r="G82" s="17"/>
      <c r="H82" s="40">
        <f>F82*100/F98</f>
        <v>47.72167075479609</v>
      </c>
      <c r="I82" s="90">
        <f>B82-F82</f>
        <v>-849669.1116571883</v>
      </c>
      <c r="J82" s="21" t="s">
        <v>9</v>
      </c>
      <c r="K82" s="17"/>
      <c r="L82" s="90">
        <f>F62-F82</f>
        <v>-1110603.1879999982</v>
      </c>
      <c r="M82" s="67"/>
      <c r="N82" s="41">
        <f>F62*100/F82-100</f>
        <v>-19.125095271213794</v>
      </c>
      <c r="O82" s="67"/>
      <c r="P82" s="42">
        <f>+L82/$F$45*100</f>
        <v>-9.126814996869726</v>
      </c>
      <c r="Q82" s="1"/>
    </row>
    <row r="83" spans="1:17" ht="15">
      <c r="A83" s="26" t="s">
        <v>51</v>
      </c>
      <c r="B83" s="90">
        <v>81944.72615494381</v>
      </c>
      <c r="C83" s="17"/>
      <c r="D83" s="40">
        <f>+B83/B98*100</f>
        <v>0.8504119254501183</v>
      </c>
      <c r="E83" s="17"/>
      <c r="F83" s="90">
        <v>4524.657999999999</v>
      </c>
      <c r="G83" s="17"/>
      <c r="H83" s="40">
        <f>+F83/F98*100</f>
        <v>0.037183142400728134</v>
      </c>
      <c r="I83" s="90">
        <f>B83-F83</f>
        <v>77420.06815494382</v>
      </c>
      <c r="J83" s="26" t="s">
        <v>51</v>
      </c>
      <c r="K83" s="17"/>
      <c r="L83" s="90">
        <f>F63-F83</f>
        <v>2510.736999999999</v>
      </c>
      <c r="M83" s="67"/>
      <c r="N83" s="41">
        <f>F63*100/F83-100</f>
        <v>55.49009449995998</v>
      </c>
      <c r="O83" s="67"/>
      <c r="P83" s="42">
        <f>+L83/$F$45*100</f>
        <v>0.020632960856218734</v>
      </c>
      <c r="Q83" s="1"/>
    </row>
    <row r="84" spans="1:17" ht="9" customHeight="1">
      <c r="A84" s="17"/>
      <c r="B84" s="90"/>
      <c r="C84" s="17"/>
      <c r="D84" s="40"/>
      <c r="E84" s="17"/>
      <c r="F84" s="90"/>
      <c r="G84" s="17"/>
      <c r="H84" s="40"/>
      <c r="I84" s="90"/>
      <c r="J84" s="17"/>
      <c r="K84" s="17"/>
      <c r="L84" s="90"/>
      <c r="M84" s="50"/>
      <c r="N84" s="41"/>
      <c r="O84" s="67"/>
      <c r="P84" s="42"/>
      <c r="Q84" s="1"/>
    </row>
    <row r="85" spans="1:17" ht="15">
      <c r="A85" s="26" t="s">
        <v>35</v>
      </c>
      <c r="B85" s="90">
        <v>3686.5566937761437</v>
      </c>
      <c r="C85" s="17"/>
      <c r="D85" s="40">
        <f>B85*100/B$98</f>
        <v>0.03825861557346908</v>
      </c>
      <c r="E85" s="17"/>
      <c r="F85" s="90">
        <v>22065.3</v>
      </c>
      <c r="G85" s="17"/>
      <c r="H85" s="40">
        <f>F85*100/F$98</f>
        <v>0.18133021148002493</v>
      </c>
      <c r="I85" s="90">
        <f>B85-F85</f>
        <v>-18378.743306223856</v>
      </c>
      <c r="J85" s="26" t="s">
        <v>35</v>
      </c>
      <c r="K85" s="17"/>
      <c r="L85" s="90">
        <f>F65-F85</f>
        <v>6918.781999999999</v>
      </c>
      <c r="M85" s="67"/>
      <c r="N85" s="41">
        <f>F65*100/F85-100</f>
        <v>31.355938962987125</v>
      </c>
      <c r="O85" s="67"/>
      <c r="P85" s="42">
        <f>+L85/$F$45*100</f>
        <v>0.0568577904331321</v>
      </c>
      <c r="Q85" s="8"/>
    </row>
    <row r="86" spans="1:17" ht="15">
      <c r="A86" s="26" t="s">
        <v>17</v>
      </c>
      <c r="B86" s="90">
        <v>207212.9926260972</v>
      </c>
      <c r="C86" s="17"/>
      <c r="D86" s="40">
        <f>B86*100/B$98</f>
        <v>2.1504300313878</v>
      </c>
      <c r="E86" s="17"/>
      <c r="F86" s="90">
        <v>967945.522</v>
      </c>
      <c r="G86" s="17"/>
      <c r="H86" s="40">
        <f>F86*100/F$98</f>
        <v>7.9544699689287315</v>
      </c>
      <c r="I86" s="90">
        <f>B86-F86</f>
        <v>-760732.5293739028</v>
      </c>
      <c r="J86" s="26" t="s">
        <v>17</v>
      </c>
      <c r="K86" s="17"/>
      <c r="L86" s="90">
        <f>F66-F86</f>
        <v>-155957.07200000004</v>
      </c>
      <c r="M86" s="67"/>
      <c r="N86" s="41">
        <f>F66*100/F86-100</f>
        <v>-16.112174544467806</v>
      </c>
      <c r="O86" s="67"/>
      <c r="P86" s="42">
        <f>+L86/$F$45*100</f>
        <v>-1.2816380854810714</v>
      </c>
      <c r="Q86" s="8"/>
    </row>
    <row r="87" spans="1:17" ht="9" customHeight="1">
      <c r="A87" s="26"/>
      <c r="B87" s="90"/>
      <c r="C87" s="17"/>
      <c r="D87" s="40"/>
      <c r="E87" s="17"/>
      <c r="F87" s="90"/>
      <c r="G87" s="17"/>
      <c r="H87" s="40"/>
      <c r="I87" s="90"/>
      <c r="J87" s="26"/>
      <c r="K87" s="17"/>
      <c r="L87" s="90"/>
      <c r="M87" s="50"/>
      <c r="N87" s="41"/>
      <c r="O87" s="67"/>
      <c r="P87" s="42"/>
      <c r="Q87" s="1"/>
    </row>
    <row r="88" spans="1:17" ht="15">
      <c r="A88" s="26" t="s">
        <v>50</v>
      </c>
      <c r="B88" s="90">
        <v>1426461.7700587616</v>
      </c>
      <c r="C88" s="17"/>
      <c r="D88" s="40">
        <f>B88*100/B98</f>
        <v>14.803638469215494</v>
      </c>
      <c r="E88" s="17"/>
      <c r="F88" s="90">
        <v>1020065.0250000001</v>
      </c>
      <c r="G88" s="17"/>
      <c r="H88" s="40">
        <f>F88*100/F98</f>
        <v>8.382782319144853</v>
      </c>
      <c r="I88" s="90">
        <f>B88-F88</f>
        <v>406396.74505876144</v>
      </c>
      <c r="J88" s="26" t="s">
        <v>50</v>
      </c>
      <c r="K88" s="17"/>
      <c r="L88" s="90">
        <f>F68-F88</f>
        <v>-144426.674</v>
      </c>
      <c r="M88" s="67"/>
      <c r="N88" s="41">
        <f>F68*100/F88-100</f>
        <v>-14.15857523396609</v>
      </c>
      <c r="O88" s="67"/>
      <c r="P88" s="42">
        <f>+L88/$F$45*100</f>
        <v>-1.1868825413557313</v>
      </c>
      <c r="Q88" s="8"/>
    </row>
    <row r="89" spans="1:17" ht="9" customHeight="1">
      <c r="A89" s="26"/>
      <c r="B89" s="90"/>
      <c r="C89" s="17"/>
      <c r="D89" s="40"/>
      <c r="E89" s="17"/>
      <c r="F89" s="90"/>
      <c r="G89" s="17"/>
      <c r="H89" s="40"/>
      <c r="I89" s="90"/>
      <c r="J89" s="26"/>
      <c r="K89" s="17"/>
      <c r="L89" s="90"/>
      <c r="M89" s="50"/>
      <c r="N89" s="41"/>
      <c r="O89" s="67"/>
      <c r="P89" s="42"/>
      <c r="Q89" s="1"/>
    </row>
    <row r="90" spans="1:17" ht="15">
      <c r="A90" s="26" t="s">
        <v>18</v>
      </c>
      <c r="B90" s="90">
        <v>105217.5509703111</v>
      </c>
      <c r="C90" s="17"/>
      <c r="D90" s="40">
        <f>B90*100/B98</f>
        <v>1.091934335623012</v>
      </c>
      <c r="E90" s="17"/>
      <c r="F90" s="90">
        <v>262566.463</v>
      </c>
      <c r="G90" s="17"/>
      <c r="H90" s="40">
        <f>F90*100/F98</f>
        <v>2.157742349451498</v>
      </c>
      <c r="I90" s="90">
        <f>B90-F90</f>
        <v>-157348.9120296889</v>
      </c>
      <c r="J90" s="26" t="s">
        <v>18</v>
      </c>
      <c r="K90" s="17"/>
      <c r="L90" s="90">
        <f>F70-F90</f>
        <v>-28512.696999999986</v>
      </c>
      <c r="M90" s="67"/>
      <c r="N90" s="41">
        <f>F70*100/F90-100</f>
        <v>-10.85923033513994</v>
      </c>
      <c r="O90" s="67"/>
      <c r="P90" s="42">
        <f>+L90/$F$45*100</f>
        <v>-0.23431421176579836</v>
      </c>
      <c r="Q90" s="8"/>
    </row>
    <row r="91" spans="1:17" ht="6" customHeight="1">
      <c r="A91" s="26"/>
      <c r="B91" s="90"/>
      <c r="C91" s="17"/>
      <c r="D91" s="40"/>
      <c r="E91" s="17"/>
      <c r="F91" s="90"/>
      <c r="G91" s="17"/>
      <c r="H91" s="40"/>
      <c r="I91" s="90"/>
      <c r="J91" s="26"/>
      <c r="K91" s="17"/>
      <c r="L91" s="90"/>
      <c r="M91" s="50"/>
      <c r="N91" s="41"/>
      <c r="O91" s="67"/>
      <c r="P91" s="42"/>
      <c r="Q91" s="1"/>
    </row>
    <row r="92" spans="1:17" ht="15">
      <c r="A92" s="26" t="s">
        <v>39</v>
      </c>
      <c r="B92" s="90">
        <v>189327.35889020513</v>
      </c>
      <c r="C92" s="17"/>
      <c r="D92" s="40">
        <f>B92*100/B98</f>
        <v>1.9648152037236535</v>
      </c>
      <c r="E92" s="17"/>
      <c r="F92" s="90">
        <v>3114343.498</v>
      </c>
      <c r="G92" s="17"/>
      <c r="H92" s="40">
        <f>F92*100/F98</f>
        <v>25.59333274932952</v>
      </c>
      <c r="I92" s="90">
        <f>B92-F92</f>
        <v>-2925016.139109795</v>
      </c>
      <c r="J92" s="26" t="s">
        <v>40</v>
      </c>
      <c r="K92" s="17"/>
      <c r="L92" s="90">
        <f>F72-F92</f>
        <v>-645429.1440000003</v>
      </c>
      <c r="M92" s="67"/>
      <c r="N92" s="41">
        <f>F72*100/F92-100</f>
        <v>-20.72440449855607</v>
      </c>
      <c r="O92" s="67"/>
      <c r="P92" s="42">
        <f>+L92/$F$45*100</f>
        <v>-5.3040658036324695</v>
      </c>
      <c r="Q92" s="1"/>
    </row>
    <row r="93" spans="1:17" ht="6" customHeight="1">
      <c r="A93" s="26"/>
      <c r="B93" s="90"/>
      <c r="C93" s="17"/>
      <c r="D93" s="40"/>
      <c r="E93" s="17"/>
      <c r="F93" s="90"/>
      <c r="G93" s="17"/>
      <c r="H93" s="40"/>
      <c r="I93" s="90"/>
      <c r="J93" s="26"/>
      <c r="K93" s="17"/>
      <c r="L93" s="90"/>
      <c r="M93" s="50"/>
      <c r="N93" s="41"/>
      <c r="O93" s="67"/>
      <c r="P93" s="42"/>
      <c r="Q93" s="1"/>
    </row>
    <row r="94" spans="1:17" ht="15">
      <c r="A94" s="68" t="s">
        <v>33</v>
      </c>
      <c r="B94" s="90">
        <v>321279.48654557456</v>
      </c>
      <c r="C94" s="17"/>
      <c r="D94" s="40">
        <f>B94*100/B98</f>
        <v>3.334197569276565</v>
      </c>
      <c r="E94" s="17"/>
      <c r="F94" s="90">
        <v>458910.94499999995</v>
      </c>
      <c r="G94" s="17"/>
      <c r="H94" s="40">
        <f>F94*100/F98</f>
        <v>3.771279733669974</v>
      </c>
      <c r="I94" s="90">
        <f>B94-F94</f>
        <v>-137631.4584544254</v>
      </c>
      <c r="J94" s="68" t="s">
        <v>34</v>
      </c>
      <c r="K94" s="17"/>
      <c r="L94" s="90">
        <f>F74-F94</f>
        <v>-32036.4549999999</v>
      </c>
      <c r="M94" s="67"/>
      <c r="N94" s="41">
        <f>F74*100/F94-100</f>
        <v>-6.980974271598569</v>
      </c>
      <c r="O94" s="67"/>
      <c r="P94" s="42">
        <f>+L94/$F$45*100</f>
        <v>-0.2632720679175123</v>
      </c>
      <c r="Q94" s="1"/>
    </row>
    <row r="95" spans="1:17" ht="9" customHeight="1">
      <c r="A95" s="17"/>
      <c r="B95" s="90"/>
      <c r="C95" s="17"/>
      <c r="D95" s="40"/>
      <c r="E95" s="17"/>
      <c r="F95" s="90"/>
      <c r="G95" s="17"/>
      <c r="H95" s="40"/>
      <c r="I95" s="90"/>
      <c r="J95" s="26"/>
      <c r="K95" s="17"/>
      <c r="L95" s="90"/>
      <c r="M95" s="50"/>
      <c r="N95" s="41"/>
      <c r="O95" s="67"/>
      <c r="P95" s="42"/>
      <c r="Q95" s="1"/>
    </row>
    <row r="96" spans="1:17" ht="15">
      <c r="A96" s="26" t="s">
        <v>23</v>
      </c>
      <c r="B96" s="90">
        <f>B98-(SUM(B82:B95))</f>
        <v>2343378.397301073</v>
      </c>
      <c r="C96" s="17"/>
      <c r="D96" s="40">
        <f>B96*100/B98</f>
        <v>24.319282379916622</v>
      </c>
      <c r="E96" s="17"/>
      <c r="F96" s="90">
        <f>F98-(SUM(F82:F95))</f>
        <v>511105.4900000021</v>
      </c>
      <c r="G96" s="17"/>
      <c r="H96" s="40">
        <f>F96*100/F98</f>
        <v>4.200208770798591</v>
      </c>
      <c r="I96" s="90">
        <f>B96-F96</f>
        <v>1832272.907301071</v>
      </c>
      <c r="J96" s="26" t="s">
        <v>23</v>
      </c>
      <c r="K96" s="17"/>
      <c r="L96" s="90">
        <f>F76-F96</f>
        <v>230175.84299999662</v>
      </c>
      <c r="M96" s="67"/>
      <c r="N96" s="41">
        <f>F76*100/F96-100</f>
        <v>45.03489935120743</v>
      </c>
      <c r="O96" s="67"/>
      <c r="P96" s="42">
        <f>+L96/$F$45*100</f>
        <v>1.8915597924697332</v>
      </c>
      <c r="Q96" s="1"/>
    </row>
    <row r="97" spans="1:17" ht="15">
      <c r="A97" s="17"/>
      <c r="B97" s="90"/>
      <c r="C97" s="17"/>
      <c r="D97" s="17"/>
      <c r="E97" s="17"/>
      <c r="F97" s="90"/>
      <c r="G97" s="17"/>
      <c r="H97" s="17"/>
      <c r="I97" s="90"/>
      <c r="J97" s="17"/>
      <c r="K97" s="17"/>
      <c r="L97" s="90"/>
      <c r="M97" s="67"/>
      <c r="N97" s="41"/>
      <c r="O97" s="67"/>
      <c r="P97" s="42"/>
      <c r="Q97" s="1"/>
    </row>
    <row r="98" spans="1:17" ht="15.75">
      <c r="A98" s="21" t="s">
        <v>15</v>
      </c>
      <c r="B98" s="90">
        <f>B45</f>
        <v>9635886.292583553</v>
      </c>
      <c r="C98" s="17"/>
      <c r="D98" s="40">
        <f>B98*100/B98</f>
        <v>100</v>
      </c>
      <c r="E98" s="17"/>
      <c r="F98" s="90">
        <f>F45</f>
        <v>12168573.466</v>
      </c>
      <c r="G98" s="17"/>
      <c r="H98" s="40">
        <f>F98*100/F98</f>
        <v>99.99999999999999</v>
      </c>
      <c r="I98" s="90">
        <f>B98-F98</f>
        <v>-2532687.173416447</v>
      </c>
      <c r="J98" s="21" t="s">
        <v>15</v>
      </c>
      <c r="K98" s="17"/>
      <c r="L98" s="90">
        <f>F78-F98</f>
        <v>-1877359.8680000007</v>
      </c>
      <c r="M98" s="67"/>
      <c r="N98" s="41">
        <f>F78*100/F98-100</f>
        <v>-15.42793716326321</v>
      </c>
      <c r="O98" s="67"/>
      <c r="P98" s="42">
        <f>+L98/$F$45*100</f>
        <v>-15.427937163263215</v>
      </c>
      <c r="Q98" s="1"/>
    </row>
    <row r="99" spans="1:17" ht="16.5" thickBot="1">
      <c r="A99" s="21"/>
      <c r="B99" s="52"/>
      <c r="C99" s="17"/>
      <c r="D99" s="40"/>
      <c r="E99" s="17"/>
      <c r="F99" s="45"/>
      <c r="G99" s="17"/>
      <c r="H99" s="40"/>
      <c r="I99" s="52"/>
      <c r="J99" s="26"/>
      <c r="K99" s="17"/>
      <c r="L99" s="52"/>
      <c r="M99" s="67"/>
      <c r="N99" s="41"/>
      <c r="O99" s="67"/>
      <c r="P99" s="41"/>
      <c r="Q99" s="1"/>
    </row>
    <row r="100" spans="1:16" ht="9.75" customHeight="1">
      <c r="A100" s="75"/>
      <c r="B100" s="76"/>
      <c r="C100" s="76"/>
      <c r="D100" s="76"/>
      <c r="E100" s="76"/>
      <c r="F100" s="76"/>
      <c r="G100" s="76"/>
      <c r="H100" s="76"/>
      <c r="I100" s="76"/>
      <c r="J100" s="75"/>
      <c r="K100" s="76"/>
      <c r="L100" s="76"/>
      <c r="M100" s="76"/>
      <c r="N100" s="76"/>
      <c r="O100" s="76"/>
      <c r="P100" s="76"/>
    </row>
    <row r="101" spans="1:17" ht="15">
      <c r="A101" s="55" t="str">
        <f>+A48</f>
        <v>Fuente: Banco Central de Paraguay</v>
      </c>
      <c r="B101" s="56"/>
      <c r="C101" s="56"/>
      <c r="D101" s="56"/>
      <c r="E101" s="56"/>
      <c r="F101" s="56"/>
      <c r="G101" s="56"/>
      <c r="H101" s="56"/>
      <c r="I101" s="56"/>
      <c r="J101" s="55" t="str">
        <f>+A48</f>
        <v>Fuente: Banco Central de Paraguay</v>
      </c>
      <c r="K101" s="56"/>
      <c r="L101" s="56"/>
      <c r="M101" s="56"/>
      <c r="N101" s="56"/>
      <c r="O101" s="56"/>
      <c r="P101" s="56"/>
      <c r="Q101" s="2"/>
    </row>
    <row r="102" spans="1:17" ht="15">
      <c r="A102" s="57" t="s">
        <v>24</v>
      </c>
      <c r="B102" s="56"/>
      <c r="C102" s="56"/>
      <c r="D102" s="56"/>
      <c r="E102" s="77"/>
      <c r="F102" s="56"/>
      <c r="G102" s="56"/>
      <c r="H102" s="56"/>
      <c r="I102" s="56"/>
      <c r="J102" s="57" t="s">
        <v>24</v>
      </c>
      <c r="K102" s="56"/>
      <c r="L102" s="56"/>
      <c r="M102" s="56"/>
      <c r="N102" s="56"/>
      <c r="O102" s="56"/>
      <c r="P102" s="56"/>
      <c r="Q102" s="2"/>
    </row>
    <row r="103" spans="1:17" ht="15">
      <c r="A103" s="78" t="s">
        <v>41</v>
      </c>
      <c r="B103" s="56"/>
      <c r="C103" s="56"/>
      <c r="D103" s="56"/>
      <c r="E103" s="56"/>
      <c r="F103" s="56"/>
      <c r="G103" s="56"/>
      <c r="H103" s="56"/>
      <c r="I103" s="56"/>
      <c r="J103" s="56" t="s">
        <v>31</v>
      </c>
      <c r="K103" s="56"/>
      <c r="L103" s="56"/>
      <c r="M103" s="56"/>
      <c r="N103" s="56"/>
      <c r="O103" s="56"/>
      <c r="P103" s="56"/>
      <c r="Q103" s="2"/>
    </row>
    <row r="104" spans="1:17" ht="15">
      <c r="A104" s="56" t="s">
        <v>45</v>
      </c>
      <c r="B104" s="56"/>
      <c r="C104" s="56"/>
      <c r="D104" s="56"/>
      <c r="E104" s="56"/>
      <c r="F104" s="56"/>
      <c r="G104" s="56"/>
      <c r="H104" s="56"/>
      <c r="I104" s="56"/>
      <c r="J104" s="78" t="s">
        <v>43</v>
      </c>
      <c r="K104" s="56"/>
      <c r="L104" s="56"/>
      <c r="M104" s="56"/>
      <c r="N104" s="56"/>
      <c r="O104" s="56"/>
      <c r="P104" s="56"/>
      <c r="Q104" s="2"/>
    </row>
    <row r="105" spans="1:17" ht="15">
      <c r="A105" s="56" t="s">
        <v>36</v>
      </c>
      <c r="B105" s="56"/>
      <c r="C105" s="56"/>
      <c r="D105" s="56"/>
      <c r="E105" s="56"/>
      <c r="F105" s="56"/>
      <c r="G105" s="56"/>
      <c r="H105" s="56"/>
      <c r="I105" s="56"/>
      <c r="J105" s="56" t="s">
        <v>44</v>
      </c>
      <c r="K105" s="56"/>
      <c r="L105" s="56"/>
      <c r="M105" s="56"/>
      <c r="N105" s="56"/>
      <c r="O105" s="56"/>
      <c r="P105" s="56"/>
      <c r="Q105" s="2"/>
    </row>
    <row r="106" spans="1:17" ht="15">
      <c r="A106" s="56"/>
      <c r="B106" s="56"/>
      <c r="C106" s="56"/>
      <c r="D106" s="56"/>
      <c r="E106" s="56"/>
      <c r="F106" s="56"/>
      <c r="G106" s="56"/>
      <c r="H106" s="56"/>
      <c r="I106" s="56"/>
      <c r="J106" s="56" t="s">
        <v>36</v>
      </c>
      <c r="K106" s="56"/>
      <c r="L106" s="56"/>
      <c r="M106" s="56"/>
      <c r="N106" s="56"/>
      <c r="O106" s="56"/>
      <c r="P106" s="56"/>
      <c r="Q106" s="2"/>
    </row>
    <row r="107" spans="1:17" ht="15">
      <c r="A107" s="56"/>
      <c r="B107" s="56"/>
      <c r="C107" s="56"/>
      <c r="D107" s="56"/>
      <c r="E107" s="77"/>
      <c r="F107" s="56"/>
      <c r="G107" s="56"/>
      <c r="H107" s="56"/>
      <c r="I107" s="56"/>
      <c r="J107" s="60"/>
      <c r="K107" s="56"/>
      <c r="L107" s="56"/>
      <c r="M107" s="56"/>
      <c r="N107" s="56"/>
      <c r="O107" s="56"/>
      <c r="P107" s="56"/>
      <c r="Q107" s="2"/>
    </row>
    <row r="108" spans="1:17" ht="15">
      <c r="A108" s="2"/>
      <c r="B108" s="2"/>
      <c r="C108" s="2"/>
      <c r="D108" s="2"/>
      <c r="E108" s="9"/>
      <c r="F108" s="2"/>
      <c r="G108" s="2"/>
      <c r="H108" s="2"/>
      <c r="I108" s="2"/>
      <c r="K108" s="2"/>
      <c r="L108" s="2"/>
      <c r="M108" s="2"/>
      <c r="N108" s="2"/>
      <c r="O108" s="2"/>
      <c r="P108" s="2"/>
      <c r="Q108" s="2"/>
    </row>
    <row r="111" ht="15">
      <c r="E111" s="4"/>
    </row>
    <row r="112" ht="15">
      <c r="E112" s="4"/>
    </row>
    <row r="114" ht="15">
      <c r="D114" s="7"/>
    </row>
    <row r="115" ht="15">
      <c r="D115" s="7"/>
    </row>
  </sheetData>
  <sheetProtection/>
  <mergeCells count="8">
    <mergeCell ref="A80:I80"/>
    <mergeCell ref="P6:P7"/>
    <mergeCell ref="P57:P58"/>
    <mergeCell ref="J6:J7"/>
    <mergeCell ref="A28:I28"/>
    <mergeCell ref="I6:I7"/>
    <mergeCell ref="A6:A7"/>
    <mergeCell ref="I57:I58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4" horizontalDpi="600" verticalDpi="600" orientation="portrait" pageOrder="overThenDown" paperSize="9" r:id="rId1"/>
  <rowBreaks count="1" manualBreakCount="1">
    <brk id="5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</dc:creator>
  <cp:keywords/>
  <dc:description/>
  <cp:lastModifiedBy>Fernando Correa</cp:lastModifiedBy>
  <cp:lastPrinted>2008-06-09T13:21:46Z</cp:lastPrinted>
  <dcterms:created xsi:type="dcterms:W3CDTF">1998-07-27T12:35:41Z</dcterms:created>
  <dcterms:modified xsi:type="dcterms:W3CDTF">2016-01-13T16:37:10Z</dcterms:modified>
  <cp:category/>
  <cp:version/>
  <cp:contentType/>
  <cp:contentStatus/>
</cp:coreProperties>
</file>