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1970" windowHeight="3270" tabRatio="823" activeTab="0"/>
  </bookViews>
  <sheets>
    <sheet name="Exp" sheetId="1" r:id="rId1"/>
    <sheet name="Imp" sheetId="2" r:id="rId2"/>
    <sheet name="Contrib" sheetId="3" r:id="rId3"/>
    <sheet name="ExpRM" sheetId="4" r:id="rId4"/>
    <sheet name="ImpRM" sheetId="5" r:id="rId5"/>
    <sheet name="SC RM" sheetId="6" r:id="rId6"/>
  </sheets>
  <definedNames>
    <definedName name="_xlnm.Print_Area" localSheetId="2">'Contrib'!$A$1:$L$41</definedName>
    <definedName name="_xlnm.Print_Area" localSheetId="0">'Exp'!$A$1:$L$59</definedName>
    <definedName name="_xlnm.Print_Area" localSheetId="3">'ExpRM'!$A$1:$L$73</definedName>
    <definedName name="_xlnm.Print_Area" localSheetId="4">'ImpRM'!$A$1:$L$74</definedName>
    <definedName name="_xlnm.Print_Area" localSheetId="5">'SC RM'!$A$1:$L$54</definedName>
  </definedNames>
  <calcPr fullCalcOnLoad="1"/>
</workbook>
</file>

<file path=xl/sharedStrings.xml><?xml version="1.0" encoding="utf-8"?>
<sst xmlns="http://schemas.openxmlformats.org/spreadsheetml/2006/main" count="286" uniqueCount="59">
  <si>
    <t>CUADRO 2</t>
  </si>
  <si>
    <t>PAÍS</t>
  </si>
  <si>
    <t>CUADRO 1</t>
  </si>
  <si>
    <t>Argentina</t>
  </si>
  <si>
    <t>Bolivia</t>
  </si>
  <si>
    <t>Brasil</t>
  </si>
  <si>
    <t>Chile</t>
  </si>
  <si>
    <t>Colombia</t>
  </si>
  <si>
    <t>ALADI</t>
  </si>
  <si>
    <t>Cuba</t>
  </si>
  <si>
    <t>México</t>
  </si>
  <si>
    <t>Paraguay</t>
  </si>
  <si>
    <t>Perú</t>
  </si>
  <si>
    <t>Uruguay</t>
  </si>
  <si>
    <t>Venezuela</t>
  </si>
  <si>
    <t>CUADRO 3</t>
  </si>
  <si>
    <t>CUADRO 4</t>
  </si>
  <si>
    <t>Estados Unidos</t>
  </si>
  <si>
    <t>Japón</t>
  </si>
  <si>
    <t>China</t>
  </si>
  <si>
    <t>Ecuador</t>
  </si>
  <si>
    <t>EXPORTACIONES POR PAÍS COPARTÍCIPE DE LA ALADI</t>
  </si>
  <si>
    <t>Total</t>
  </si>
  <si>
    <t>IMPORTACIONES POR PAÍS COPARTÍCIPE DE LA ALADI</t>
  </si>
  <si>
    <t>EXPORTACIONES POR ÁREA GEOECONÓMICA</t>
  </si>
  <si>
    <t>IMPORTACIONES POR ÁREA GEOECONÓMICA</t>
  </si>
  <si>
    <t>Otras Áreas</t>
  </si>
  <si>
    <t>Total Global</t>
  </si>
  <si>
    <t>R. del Mundo</t>
  </si>
  <si>
    <t>País exportador (informante):</t>
  </si>
  <si>
    <t>Exportaciones</t>
  </si>
  <si>
    <t>Importaciones</t>
  </si>
  <si>
    <t>País importador (informante):</t>
  </si>
  <si>
    <t>CONTRIBUCIÓN AL CRECIMIENTO DEL COMERCIO INTRARREGIONAL</t>
  </si>
  <si>
    <t>País informante:</t>
  </si>
  <si>
    <t>CUADRO 5</t>
  </si>
  <si>
    <t>E.R.I.</t>
  </si>
  <si>
    <t>CUADRO 6</t>
  </si>
  <si>
    <t>SALDO COMERCIAL POR ÁREA GEOECONÓMICA</t>
  </si>
  <si>
    <t xml:space="preserve"> ALADI</t>
  </si>
  <si>
    <t>U. Europea (15)</t>
  </si>
  <si>
    <t>Ar.</t>
  </si>
  <si>
    <t>Bo.</t>
  </si>
  <si>
    <t>Br.</t>
  </si>
  <si>
    <t>Ch.</t>
  </si>
  <si>
    <t>Ec.</t>
  </si>
  <si>
    <t>Mé.</t>
  </si>
  <si>
    <t>En millones de dólares y porcentajes</t>
  </si>
  <si>
    <t>Pe.</t>
  </si>
  <si>
    <t>Ur.</t>
  </si>
  <si>
    <t>En millones de dólares</t>
  </si>
  <si>
    <t>Co.</t>
  </si>
  <si>
    <t>Pa.</t>
  </si>
  <si>
    <t xml:space="preserve"> Fuente: elaboración propia en base a información oficial de los países miembros</t>
  </si>
  <si>
    <t xml:space="preserve"> Fuente: elaborado en base a información oficial de los países miembros</t>
  </si>
  <si>
    <t>U. Europea</t>
  </si>
  <si>
    <t>Canadá</t>
  </si>
  <si>
    <t xml:space="preserve"> Nota: importaciones a valores CIF excepto Brasil, México y Paraguay a valores FOB</t>
  </si>
  <si>
    <t>Enero-marzo 2007-2008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</si>
</sst>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0.0"/>
    <numFmt numFmtId="173" formatCode="#\ ###\ ##0_);\-#\ ###\ ##0_)"/>
    <numFmt numFmtId="174" formatCode="#,##0.0__"/>
    <numFmt numFmtId="175" formatCode="0.000"/>
    <numFmt numFmtId="176" formatCode="0.0____"/>
    <numFmt numFmtId="177" formatCode="#,##0__"/>
    <numFmt numFmtId="178" formatCode="0.0__"/>
    <numFmt numFmtId="179" formatCode="0.0%"/>
    <numFmt numFmtId="180" formatCode="#,##0.000__"/>
    <numFmt numFmtId="181" formatCode="__@"/>
    <numFmt numFmtId="182" formatCode="__General"/>
    <numFmt numFmtId="183" formatCode="#,##0.0"/>
    <numFmt numFmtId="184" formatCode="_ * #,##0.0_ ;_ * \-#,##0.0_ ;_ * &quot;-&quot;??_ ;_ @_ "/>
    <numFmt numFmtId="185" formatCode="_ * #,##0_ ;_ * \-#,##0_ ;_ * &quot;-&quot;??_ ;_ @_ "/>
    <numFmt numFmtId="186" formatCode="#,##0.00__"/>
    <numFmt numFmtId="187" formatCode="0.0_)"/>
    <numFmt numFmtId="188" formatCode="0.000000"/>
    <numFmt numFmtId="189" formatCode="0.00000"/>
    <numFmt numFmtId="190" formatCode="0.0000"/>
    <numFmt numFmtId="191" formatCode="0____"/>
    <numFmt numFmtId="192" formatCode="0.00____"/>
    <numFmt numFmtId="193" formatCode="0.000____"/>
    <numFmt numFmtId="194" formatCode="0.0000000"/>
    <numFmt numFmtId="195" formatCode="@__"/>
    <numFmt numFmtId="196" formatCode="@____"/>
    <numFmt numFmtId="197" formatCode="_-* #,##0.00_-;\-* #,##0.00_-;_-* &quot;-&quot;??_-;_-@_-"/>
    <numFmt numFmtId="198" formatCode="_-* #,##0_-;\-* #,##0_-;_-* &quot;-&quot;_-;_-@_-"/>
    <numFmt numFmtId="199" formatCode="_-&quot;$&quot;\ * #,##0.00_-;\-&quot;$&quot;\ * #,##0.00_-;_-&quot;$&quot;\ * &quot;-&quot;??_-;_-@_-"/>
    <numFmt numFmtId="200" formatCode="_-&quot;$&quot;\ * #,##0_-;\-&quot;$&quot;\ * #,##0_-;_-&quot;$&quot;\ * &quot;-&quot;_-;_-@_-"/>
    <numFmt numFmtId="201" formatCode="General_)"/>
    <numFmt numFmtId="202" formatCode="#.0\ ###\ ##0_);\-#.0\ ###\ ##0_)"/>
    <numFmt numFmtId="203" formatCode="#.\ ###\ ##0_);\-#.\ ###\ ##0_)"/>
    <numFmt numFmtId="204" formatCode=".\ ###\ ##0_);\-.\ ###\ ##0_⴩;"/>
    <numFmt numFmtId="205" formatCode="#,##0.000"/>
    <numFmt numFmtId="206" formatCode="0.00__"/>
    <numFmt numFmtId="207" formatCode="0.000__"/>
    <numFmt numFmtId="208" formatCode="0.0000__"/>
    <numFmt numFmtId="209" formatCode="0.00000__"/>
    <numFmt numFmtId="210" formatCode="0.0______"/>
    <numFmt numFmtId="211" formatCode="0.0________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[$€-2]\ #,##0.00_);[Red]\([$€-2]\ #,##0.00\)"/>
  </numFmts>
  <fonts count="12">
    <font>
      <sz val="10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b/>
      <sz val="9"/>
      <name val="Arial"/>
      <family val="0"/>
    </font>
    <font>
      <b/>
      <sz val="10"/>
      <name val="Arial"/>
      <family val="2"/>
    </font>
    <font>
      <b/>
      <u val="single"/>
      <sz val="11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i/>
      <sz val="10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gray125">
        <bgColor indexed="9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>
      <alignment horizontal="centerContinuous"/>
    </xf>
    <xf numFmtId="0" fontId="2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Continuous"/>
    </xf>
    <xf numFmtId="0" fontId="3" fillId="2" borderId="0" xfId="0" applyFont="1" applyFill="1" applyAlignment="1">
      <alignment horizontal="center" vertical="center"/>
    </xf>
    <xf numFmtId="0" fontId="3" fillId="2" borderId="2" xfId="0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172" fontId="0" fillId="0" borderId="2" xfId="0" applyNumberFormat="1" applyBorder="1" applyAlignment="1">
      <alignment/>
    </xf>
    <xf numFmtId="0" fontId="3" fillId="2" borderId="2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74" fontId="0" fillId="0" borderId="0" xfId="0" applyNumberFormat="1" applyFont="1" applyAlignment="1">
      <alignment/>
    </xf>
    <xf numFmtId="174" fontId="8" fillId="0" borderId="0" xfId="0" applyNumberFormat="1" applyFont="1" applyAlignment="1">
      <alignment/>
    </xf>
    <xf numFmtId="0" fontId="8" fillId="0" borderId="0" xfId="0" applyFont="1" applyAlignment="1" applyProtection="1">
      <alignment horizontal="left"/>
      <protection/>
    </xf>
    <xf numFmtId="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9" fillId="0" borderId="0" xfId="0" applyFont="1" applyAlignment="1">
      <alignment/>
    </xf>
    <xf numFmtId="172" fontId="0" fillId="0" borderId="0" xfId="0" applyNumberFormat="1" applyBorder="1" applyAlignment="1">
      <alignment/>
    </xf>
    <xf numFmtId="172" fontId="9" fillId="0" borderId="0" xfId="0" applyNumberFormat="1" applyFont="1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3" fontId="5" fillId="0" borderId="0" xfId="0" applyNumberFormat="1" applyFont="1" applyAlignment="1">
      <alignment horizontal="centerContinuous"/>
    </xf>
    <xf numFmtId="3" fontId="0" fillId="0" borderId="0" xfId="0" applyNumberForma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 applyProtection="1">
      <alignment/>
      <protection/>
    </xf>
    <xf numFmtId="177" fontId="8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4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b/>
        <i val="0"/>
        <color rgb="FFFF0000"/>
      </font>
      <border/>
    </dxf>
    <dxf>
      <font>
        <b/>
        <i val="0"/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11.421875" defaultRowHeight="12.75"/>
  <cols>
    <col min="1" max="1" width="10.421875" style="0" customWidth="1"/>
    <col min="2" max="11" width="8.8515625" style="0" customWidth="1"/>
    <col min="12" max="12" width="9.00390625" style="0" customWidth="1"/>
  </cols>
  <sheetData>
    <row r="1" ht="15">
      <c r="A1" s="1" t="s">
        <v>2</v>
      </c>
    </row>
    <row r="2" ht="12.75">
      <c r="A2" s="6" t="str">
        <f>CONCATENATE(IF(B24&gt;0,"ARGENTINA, ",""),IF(C24&gt;0,"BOLIVIA, ",""),IF(D24&gt;0,"BRASIL, ",""),IF(E24&gt;0,"CHILE, ",""),IF(F24&gt;0,"COLOMBIA, ",""),IF(G24&gt;0,"ECUADOR, ",""),IF(H24&gt;0,"MÉXICO, ",""),IF(I24&gt;0,"PARAGUAY, ",""),IF(J24&gt;0,"PERÚ Y ",""),IF(K24&gt;0,"URUGUAY",""))</f>
        <v>ARGENTINA, BOLIVIA, BRASIL, CHILE, COLOMBIA, ECUADOR, MÉXICO, PARAGUAY, PERÚ Y URUGUAY</v>
      </c>
    </row>
    <row r="3" ht="12.75">
      <c r="A3" s="6" t="s">
        <v>21</v>
      </c>
    </row>
    <row r="4" ht="12.75">
      <c r="A4" s="3" t="s">
        <v>58</v>
      </c>
    </row>
    <row r="5" ht="12.75">
      <c r="A5" s="3" t="s">
        <v>47</v>
      </c>
    </row>
    <row r="6" spans="1:12" ht="7.5" customHeight="1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5" customHeight="1" thickBot="1">
      <c r="A7" s="12"/>
      <c r="B7" s="13" t="s">
        <v>29</v>
      </c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15" customHeight="1" thickBot="1">
      <c r="A8" s="12" t="s">
        <v>1</v>
      </c>
      <c r="B8" s="13" t="s">
        <v>41</v>
      </c>
      <c r="C8" s="13" t="s">
        <v>42</v>
      </c>
      <c r="D8" s="13" t="s">
        <v>43</v>
      </c>
      <c r="E8" s="16" t="s">
        <v>44</v>
      </c>
      <c r="F8" s="13" t="s">
        <v>51</v>
      </c>
      <c r="G8" s="13" t="s">
        <v>45</v>
      </c>
      <c r="H8" s="13" t="s">
        <v>46</v>
      </c>
      <c r="I8" s="13" t="s">
        <v>52</v>
      </c>
      <c r="J8" s="13" t="s">
        <v>48</v>
      </c>
      <c r="K8" s="13" t="s">
        <v>49</v>
      </c>
      <c r="L8" s="13" t="s">
        <v>22</v>
      </c>
    </row>
    <row r="9" ht="9" customHeight="1">
      <c r="A9" s="8"/>
    </row>
    <row r="10" spans="1:12" ht="15">
      <c r="A10" s="7"/>
      <c r="B10" s="7" t="str">
        <f>CONCATENATE(LEFT(A4,LEN(A4)-9),RIGHT(A4,4))</f>
        <v>Enero-marzo 2008</v>
      </c>
      <c r="C10" s="7"/>
      <c r="D10" s="11"/>
      <c r="E10" s="11"/>
      <c r="F10" s="11"/>
      <c r="G10" s="11"/>
      <c r="H10" s="11"/>
      <c r="I10" s="11"/>
      <c r="J10" s="11"/>
      <c r="K10" s="11"/>
      <c r="L10" s="11"/>
    </row>
    <row r="11" ht="9" customHeight="1">
      <c r="A11" s="5"/>
    </row>
    <row r="12" spans="1:12" s="17" customFormat="1" ht="12.75">
      <c r="A12" s="4" t="s">
        <v>3</v>
      </c>
      <c r="B12" s="35"/>
      <c r="C12" s="36">
        <v>146.64508483</v>
      </c>
      <c r="D12" s="36">
        <v>3967.274971</v>
      </c>
      <c r="E12" s="36">
        <v>250.38491569000024</v>
      </c>
      <c r="F12" s="36">
        <v>28.297205570000003</v>
      </c>
      <c r="G12" s="36">
        <v>20.888721</v>
      </c>
      <c r="H12" s="36">
        <v>293.697088</v>
      </c>
      <c r="I12" s="36">
        <v>187.301</v>
      </c>
      <c r="J12" s="36">
        <v>33.485441</v>
      </c>
      <c r="K12" s="36">
        <v>109.21181299999999</v>
      </c>
      <c r="L12" s="36">
        <f>SUM(B12:K12)</f>
        <v>5037.186240090001</v>
      </c>
    </row>
    <row r="13" spans="1:12" s="17" customFormat="1" ht="12.75">
      <c r="A13" s="4" t="s">
        <v>4</v>
      </c>
      <c r="B13" s="36">
        <v>117.26523226</v>
      </c>
      <c r="C13" s="36"/>
      <c r="D13" s="36">
        <v>228.8451</v>
      </c>
      <c r="E13" s="36">
        <v>64.89056332</v>
      </c>
      <c r="F13" s="36">
        <v>22.14295645</v>
      </c>
      <c r="G13" s="36">
        <v>4.26617</v>
      </c>
      <c r="H13" s="36">
        <v>17.930183</v>
      </c>
      <c r="I13" s="36">
        <v>8.809</v>
      </c>
      <c r="J13" s="36">
        <v>70.237019</v>
      </c>
      <c r="K13" s="36">
        <v>2.996712</v>
      </c>
      <c r="L13" s="36">
        <f aca="true" t="shared" si="0" ref="L13:L23">SUM(B13:K13)</f>
        <v>537.38293603</v>
      </c>
    </row>
    <row r="14" spans="1:12" s="17" customFormat="1" ht="12.75">
      <c r="A14" s="4" t="s">
        <v>5</v>
      </c>
      <c r="B14" s="36">
        <v>3234.9134273600002</v>
      </c>
      <c r="C14" s="36">
        <v>651.50300271</v>
      </c>
      <c r="D14" s="36"/>
      <c r="E14" s="36">
        <v>923.69069604</v>
      </c>
      <c r="F14" s="36">
        <v>109.62191434</v>
      </c>
      <c r="G14" s="36">
        <v>14.971757</v>
      </c>
      <c r="H14" s="36">
        <v>633.296031</v>
      </c>
      <c r="I14" s="36">
        <v>165.496</v>
      </c>
      <c r="J14" s="36">
        <v>213.939889</v>
      </c>
      <c r="K14" s="36">
        <v>227.805938</v>
      </c>
      <c r="L14" s="36">
        <f t="shared" si="0"/>
        <v>6175.238655450002</v>
      </c>
    </row>
    <row r="15" spans="1:12" s="17" customFormat="1" ht="12.75">
      <c r="A15" s="4" t="s">
        <v>6</v>
      </c>
      <c r="B15" s="36">
        <v>1214.07410367</v>
      </c>
      <c r="C15" s="36">
        <v>16.64217232</v>
      </c>
      <c r="D15" s="36">
        <v>947.584873</v>
      </c>
      <c r="E15" s="36"/>
      <c r="F15" s="36">
        <v>173.3087382</v>
      </c>
      <c r="G15" s="36">
        <v>373.180595</v>
      </c>
      <c r="H15" s="35">
        <v>369.76676799999996</v>
      </c>
      <c r="I15" s="35">
        <v>70.544</v>
      </c>
      <c r="J15" s="36">
        <v>473.599892</v>
      </c>
      <c r="K15" s="36">
        <v>27.849031</v>
      </c>
      <c r="L15" s="36">
        <f t="shared" si="0"/>
        <v>3666.55017319</v>
      </c>
    </row>
    <row r="16" spans="1:12" s="17" customFormat="1" ht="12.75">
      <c r="A16" s="17" t="s">
        <v>7</v>
      </c>
      <c r="B16" s="36">
        <v>142.20067146000002</v>
      </c>
      <c r="C16" s="36">
        <v>43.74067048</v>
      </c>
      <c r="D16" s="36">
        <v>499.89783500000004</v>
      </c>
      <c r="E16" s="36">
        <v>147.42539401000005</v>
      </c>
      <c r="F16" s="36"/>
      <c r="G16" s="36">
        <v>169.128751</v>
      </c>
      <c r="H16" s="36">
        <v>673.4448560000001</v>
      </c>
      <c r="I16" s="36">
        <v>0.777</v>
      </c>
      <c r="J16" s="36">
        <v>177.137091</v>
      </c>
      <c r="K16" s="36">
        <v>3.522866</v>
      </c>
      <c r="L16" s="36">
        <f t="shared" si="0"/>
        <v>1857.2751349500002</v>
      </c>
    </row>
    <row r="17" spans="1:12" s="17" customFormat="1" ht="12.75">
      <c r="A17" s="4" t="s">
        <v>9</v>
      </c>
      <c r="B17" s="36">
        <v>24.53117617</v>
      </c>
      <c r="C17" s="36">
        <v>0.0254201</v>
      </c>
      <c r="D17" s="36">
        <v>95.19699</v>
      </c>
      <c r="E17" s="36">
        <v>16.366184690000008</v>
      </c>
      <c r="F17" s="36">
        <v>17.353966789999998</v>
      </c>
      <c r="G17" s="36">
        <v>2.2380500000000003</v>
      </c>
      <c r="H17" s="36">
        <v>59.665681</v>
      </c>
      <c r="I17" s="36">
        <v>0</v>
      </c>
      <c r="J17" s="36">
        <v>1.186586</v>
      </c>
      <c r="K17" s="36">
        <v>20.524462</v>
      </c>
      <c r="L17" s="36">
        <f t="shared" si="0"/>
        <v>237.08851675</v>
      </c>
    </row>
    <row r="18" spans="1:12" s="17" customFormat="1" ht="12.75">
      <c r="A18" s="4" t="s">
        <v>20</v>
      </c>
      <c r="B18" s="36">
        <v>109.1595004</v>
      </c>
      <c r="C18" s="36">
        <v>1.8749576300000002</v>
      </c>
      <c r="D18" s="36">
        <v>156.76237400000002</v>
      </c>
      <c r="E18" s="36">
        <v>124.65510759999994</v>
      </c>
      <c r="F18" s="36">
        <v>317.00930918</v>
      </c>
      <c r="G18" s="36"/>
      <c r="H18" s="36">
        <v>118.51143499999999</v>
      </c>
      <c r="I18" s="36">
        <v>4.629</v>
      </c>
      <c r="J18" s="36">
        <v>100.796908</v>
      </c>
      <c r="K18" s="36">
        <v>3.028007</v>
      </c>
      <c r="L18" s="36">
        <f t="shared" si="0"/>
        <v>936.42659881</v>
      </c>
    </row>
    <row r="19" spans="1:12" s="17" customFormat="1" ht="12.75">
      <c r="A19" s="4" t="s">
        <v>10</v>
      </c>
      <c r="B19" s="36">
        <v>299.54493135999996</v>
      </c>
      <c r="C19" s="36">
        <v>8.59816984</v>
      </c>
      <c r="D19" s="36">
        <v>946.267594</v>
      </c>
      <c r="E19" s="36">
        <v>570.2700938999992</v>
      </c>
      <c r="F19" s="36">
        <v>137.59931356</v>
      </c>
      <c r="G19" s="36">
        <v>15.96185</v>
      </c>
      <c r="H19" s="36"/>
      <c r="I19" s="36">
        <v>1.031</v>
      </c>
      <c r="J19" s="36">
        <v>127.191834</v>
      </c>
      <c r="K19" s="36">
        <v>39.847691</v>
      </c>
      <c r="L19" s="36">
        <f t="shared" si="0"/>
        <v>2146.312477659999</v>
      </c>
    </row>
    <row r="20" spans="1:12" s="17" customFormat="1" ht="12.75">
      <c r="A20" s="4" t="s">
        <v>11</v>
      </c>
      <c r="B20" s="36">
        <v>203.2513319</v>
      </c>
      <c r="C20" s="36">
        <v>11.22047066</v>
      </c>
      <c r="D20" s="36">
        <v>500.741093</v>
      </c>
      <c r="E20" s="36">
        <v>19.453276010000003</v>
      </c>
      <c r="F20" s="36">
        <v>1.2042733</v>
      </c>
      <c r="G20" s="36">
        <v>0.36455</v>
      </c>
      <c r="H20" s="36">
        <v>27.024532</v>
      </c>
      <c r="I20" s="36"/>
      <c r="J20" s="36">
        <v>0.198154</v>
      </c>
      <c r="K20" s="36">
        <v>16.819113</v>
      </c>
      <c r="L20" s="36">
        <f t="shared" si="0"/>
        <v>780.27679387</v>
      </c>
    </row>
    <row r="21" spans="1:12" s="17" customFormat="1" ht="12.75">
      <c r="A21" s="4" t="s">
        <v>12</v>
      </c>
      <c r="B21" s="36">
        <v>369.69814406</v>
      </c>
      <c r="C21" s="36">
        <v>66.77785046</v>
      </c>
      <c r="D21" s="36">
        <v>486.093914</v>
      </c>
      <c r="E21" s="36">
        <v>316.2684953900002</v>
      </c>
      <c r="F21" s="36">
        <v>204.57719930000002</v>
      </c>
      <c r="G21" s="36">
        <v>533.409499</v>
      </c>
      <c r="H21" s="36">
        <v>222.499067</v>
      </c>
      <c r="I21" s="36">
        <v>19.83</v>
      </c>
      <c r="J21" s="36"/>
      <c r="K21" s="36">
        <v>15.581327</v>
      </c>
      <c r="L21" s="36">
        <f t="shared" si="0"/>
        <v>2234.7354962100003</v>
      </c>
    </row>
    <row r="22" spans="1:12" s="17" customFormat="1" ht="12.75">
      <c r="A22" s="4" t="s">
        <v>13</v>
      </c>
      <c r="B22" s="36">
        <v>343.59085827999996</v>
      </c>
      <c r="C22" s="36">
        <v>0.57540715</v>
      </c>
      <c r="D22" s="36">
        <v>331.06501899999995</v>
      </c>
      <c r="E22" s="36">
        <v>26.851464590000024</v>
      </c>
      <c r="F22" s="36">
        <v>4.533031009999999</v>
      </c>
      <c r="G22" s="36">
        <v>0.69414</v>
      </c>
      <c r="H22" s="36">
        <v>39.817608</v>
      </c>
      <c r="I22" s="36">
        <v>124.724</v>
      </c>
      <c r="J22" s="36">
        <v>4.9532929999999995</v>
      </c>
      <c r="K22" s="36"/>
      <c r="L22" s="36">
        <f t="shared" si="0"/>
        <v>876.8048210299999</v>
      </c>
    </row>
    <row r="23" spans="1:12" s="17" customFormat="1" ht="12.75">
      <c r="A23" s="4" t="s">
        <v>14</v>
      </c>
      <c r="B23" s="36">
        <v>268.78984607</v>
      </c>
      <c r="C23" s="36">
        <v>59.178742400000004</v>
      </c>
      <c r="D23" s="36">
        <v>949.491703</v>
      </c>
      <c r="E23" s="36">
        <v>236.8513216099998</v>
      </c>
      <c r="F23" s="36">
        <v>1313.8102404200001</v>
      </c>
      <c r="G23" s="36">
        <v>173.456192</v>
      </c>
      <c r="H23" s="36">
        <v>494.92031199999997</v>
      </c>
      <c r="I23" s="36">
        <v>68.142</v>
      </c>
      <c r="J23" s="36">
        <v>203.768662</v>
      </c>
      <c r="K23" s="36">
        <v>39.192743</v>
      </c>
      <c r="L23" s="36">
        <f t="shared" si="0"/>
        <v>3807.6017624999995</v>
      </c>
    </row>
    <row r="24" spans="1:12" s="19" customFormat="1" ht="15" customHeight="1">
      <c r="A24" s="18" t="s">
        <v>39</v>
      </c>
      <c r="B24" s="37">
        <f aca="true" t="shared" si="1" ref="B24:K24">SUM(B12:B23)</f>
        <v>6327.019222990001</v>
      </c>
      <c r="C24" s="37">
        <f t="shared" si="1"/>
        <v>1006.7819485800001</v>
      </c>
      <c r="D24" s="37">
        <f t="shared" si="1"/>
        <v>9109.221465999999</v>
      </c>
      <c r="E24" s="37">
        <f t="shared" si="1"/>
        <v>2697.1075128499997</v>
      </c>
      <c r="F24" s="37">
        <f t="shared" si="1"/>
        <v>2329.4581481200003</v>
      </c>
      <c r="G24" s="37">
        <f t="shared" si="1"/>
        <v>1308.5602750000003</v>
      </c>
      <c r="H24" s="37">
        <f t="shared" si="1"/>
        <v>2950.573561</v>
      </c>
      <c r="I24" s="37">
        <f t="shared" si="1"/>
        <v>651.2829999999999</v>
      </c>
      <c r="J24" s="37">
        <f t="shared" si="1"/>
        <v>1406.494769</v>
      </c>
      <c r="K24" s="37">
        <f t="shared" si="1"/>
        <v>506.37970300000006</v>
      </c>
      <c r="L24" s="37">
        <f>SUM(B24:K24)</f>
        <v>28292.879606540002</v>
      </c>
    </row>
    <row r="25" ht="9" customHeight="1"/>
    <row r="26" spans="1:12" ht="15">
      <c r="A26" s="7"/>
      <c r="B26" s="7" t="str">
        <f>LEFT(A4,LEN(A4)-5)</f>
        <v>Enero-marzo 2007</v>
      </c>
      <c r="C26" s="7"/>
      <c r="D26" s="11"/>
      <c r="E26" s="11"/>
      <c r="F26" s="11"/>
      <c r="G26" s="11"/>
      <c r="H26" s="11"/>
      <c r="I26" s="11"/>
      <c r="J26" s="11"/>
      <c r="K26" s="11"/>
      <c r="L26" s="11"/>
    </row>
    <row r="27" spans="1:11" ht="9" customHeight="1">
      <c r="A27" s="5"/>
      <c r="D27" s="11"/>
      <c r="E27" s="11"/>
      <c r="F27" s="11"/>
      <c r="G27" s="11"/>
      <c r="H27" s="11"/>
      <c r="I27" s="11"/>
      <c r="J27" s="11"/>
      <c r="K27" s="11"/>
    </row>
    <row r="28" spans="1:12" ht="12.75">
      <c r="A28" s="4" t="s">
        <v>3</v>
      </c>
      <c r="B28" s="35"/>
      <c r="C28" s="36">
        <v>111.57305366</v>
      </c>
      <c r="D28" s="36">
        <v>2871.386003</v>
      </c>
      <c r="E28" s="36">
        <v>173.27147552</v>
      </c>
      <c r="F28" s="36">
        <v>9.448729120000001</v>
      </c>
      <c r="G28" s="36">
        <v>17.499265</v>
      </c>
      <c r="H28" s="36">
        <v>250.480924</v>
      </c>
      <c r="I28" s="36">
        <v>141.203</v>
      </c>
      <c r="J28" s="36">
        <v>18.387947</v>
      </c>
      <c r="K28" s="36">
        <v>83.13183000000001</v>
      </c>
      <c r="L28" s="36">
        <f>SUM(B28:K28)</f>
        <v>3676.3822272999996</v>
      </c>
    </row>
    <row r="29" spans="1:12" ht="12.75">
      <c r="A29" s="4" t="s">
        <v>4</v>
      </c>
      <c r="B29" s="36">
        <v>94.00683968</v>
      </c>
      <c r="C29" s="36"/>
      <c r="D29" s="36">
        <v>198.55318599999998</v>
      </c>
      <c r="E29" s="36">
        <v>75.62757976999994</v>
      </c>
      <c r="F29" s="36">
        <v>13.632886189999999</v>
      </c>
      <c r="G29" s="36">
        <v>2.14301</v>
      </c>
      <c r="H29" s="36">
        <v>8.014884</v>
      </c>
      <c r="I29" s="36">
        <v>7.034</v>
      </c>
      <c r="J29" s="36">
        <v>47.262316</v>
      </c>
      <c r="K29" s="36">
        <v>1.861329</v>
      </c>
      <c r="L29" s="36">
        <f aca="true" t="shared" si="2" ref="L29:L40">SUM(B29:K29)</f>
        <v>448.13603063999994</v>
      </c>
    </row>
    <row r="30" spans="1:12" ht="12.75">
      <c r="A30" s="4" t="s">
        <v>5</v>
      </c>
      <c r="B30" s="36">
        <v>2176.05505297</v>
      </c>
      <c r="C30" s="36">
        <v>351.30288454</v>
      </c>
      <c r="D30" s="36"/>
      <c r="E30" s="36">
        <v>720.0645752099995</v>
      </c>
      <c r="F30" s="36">
        <v>66.57170796</v>
      </c>
      <c r="G30" s="36">
        <v>7.923052</v>
      </c>
      <c r="H30" s="36">
        <v>427.83016200000003</v>
      </c>
      <c r="I30" s="36">
        <v>99.035</v>
      </c>
      <c r="J30" s="36">
        <v>183.17723199999998</v>
      </c>
      <c r="K30" s="36">
        <v>140.699173</v>
      </c>
      <c r="L30" s="36">
        <f t="shared" si="2"/>
        <v>4172.65883968</v>
      </c>
    </row>
    <row r="31" spans="1:12" ht="12.75">
      <c r="A31" s="4" t="s">
        <v>6</v>
      </c>
      <c r="B31" s="36">
        <v>982.96992189</v>
      </c>
      <c r="C31" s="36">
        <v>14.461039940000001</v>
      </c>
      <c r="D31" s="36">
        <v>1057.419632</v>
      </c>
      <c r="E31" s="36"/>
      <c r="F31" s="36">
        <v>71.81133974000001</v>
      </c>
      <c r="G31" s="36">
        <v>170.699788</v>
      </c>
      <c r="H31" s="35">
        <v>247.41132199999998</v>
      </c>
      <c r="I31" s="36">
        <v>35.127</v>
      </c>
      <c r="J31" s="36">
        <v>288.448315</v>
      </c>
      <c r="K31" s="36">
        <v>26.706274</v>
      </c>
      <c r="L31" s="36">
        <f t="shared" si="2"/>
        <v>2895.05463257</v>
      </c>
    </row>
    <row r="32" spans="1:12" ht="12.75">
      <c r="A32" s="17" t="s">
        <v>7</v>
      </c>
      <c r="B32" s="36">
        <v>142.02676981</v>
      </c>
      <c r="C32" s="36">
        <v>29.88249243</v>
      </c>
      <c r="D32" s="36">
        <v>587.4421850000001</v>
      </c>
      <c r="E32" s="36">
        <v>126.12100830000006</v>
      </c>
      <c r="F32" s="36"/>
      <c r="G32" s="36">
        <v>154.743702</v>
      </c>
      <c r="H32" s="36">
        <v>604.433886</v>
      </c>
      <c r="I32" s="36">
        <v>1.328</v>
      </c>
      <c r="J32" s="36">
        <v>134.312207</v>
      </c>
      <c r="K32" s="36">
        <v>4.418013</v>
      </c>
      <c r="L32" s="36">
        <f t="shared" si="2"/>
        <v>1784.7082635400002</v>
      </c>
    </row>
    <row r="33" spans="1:12" ht="12.75">
      <c r="A33" s="4" t="s">
        <v>9</v>
      </c>
      <c r="B33" s="36">
        <v>45.03567072</v>
      </c>
      <c r="C33" s="36">
        <v>0</v>
      </c>
      <c r="D33" s="36">
        <v>59.534065999999996</v>
      </c>
      <c r="E33" s="36">
        <v>8.601052740000004</v>
      </c>
      <c r="F33" s="36">
        <v>12.2143876</v>
      </c>
      <c r="G33" s="36">
        <v>2.14919</v>
      </c>
      <c r="H33" s="36">
        <v>44.025808</v>
      </c>
      <c r="I33" s="35">
        <v>0.117</v>
      </c>
      <c r="J33" s="36">
        <v>0.8708279999999999</v>
      </c>
      <c r="K33" s="36">
        <v>4.9033739999999995</v>
      </c>
      <c r="L33" s="36">
        <f t="shared" si="2"/>
        <v>177.45137705999997</v>
      </c>
    </row>
    <row r="34" spans="1:12" ht="12.75">
      <c r="A34" s="4" t="s">
        <v>20</v>
      </c>
      <c r="B34" s="36">
        <v>84.99806293</v>
      </c>
      <c r="C34" s="36">
        <v>2.1748715699999996</v>
      </c>
      <c r="D34" s="36">
        <v>152.287861</v>
      </c>
      <c r="E34" s="36">
        <v>112.00837977</v>
      </c>
      <c r="F34" s="36">
        <v>297.58668356</v>
      </c>
      <c r="G34" s="36"/>
      <c r="H34" s="36">
        <v>116.65678</v>
      </c>
      <c r="I34" s="36">
        <v>0.392</v>
      </c>
      <c r="J34" s="36">
        <v>78.391344</v>
      </c>
      <c r="K34" s="36">
        <v>2.148837</v>
      </c>
      <c r="L34" s="36">
        <f t="shared" si="2"/>
        <v>846.6448198300001</v>
      </c>
    </row>
    <row r="35" spans="1:12" ht="12.75">
      <c r="A35" s="4" t="s">
        <v>10</v>
      </c>
      <c r="B35" s="36">
        <v>333.61588162</v>
      </c>
      <c r="C35" s="36">
        <v>5.53288826</v>
      </c>
      <c r="D35" s="36">
        <v>971.440168</v>
      </c>
      <c r="E35" s="36">
        <v>502.5101452299999</v>
      </c>
      <c r="F35" s="36">
        <v>119.66427</v>
      </c>
      <c r="G35" s="36">
        <v>21.514483</v>
      </c>
      <c r="H35" s="36"/>
      <c r="I35" s="36">
        <v>2.235</v>
      </c>
      <c r="J35" s="36">
        <v>74.301715</v>
      </c>
      <c r="K35" s="36">
        <v>36.003308</v>
      </c>
      <c r="L35" s="36">
        <f t="shared" si="2"/>
        <v>2066.8178591099995</v>
      </c>
    </row>
    <row r="36" spans="1:12" ht="12.75">
      <c r="A36" s="4" t="s">
        <v>11</v>
      </c>
      <c r="B36" s="36">
        <v>162.72644365</v>
      </c>
      <c r="C36" s="36">
        <v>5.2495666000000005</v>
      </c>
      <c r="D36" s="36">
        <v>301.669587</v>
      </c>
      <c r="E36" s="36">
        <v>13.913928149999988</v>
      </c>
      <c r="F36" s="36">
        <v>0.5927138700000001</v>
      </c>
      <c r="G36" s="36">
        <v>0.27436</v>
      </c>
      <c r="H36" s="36">
        <v>5.575703000000001</v>
      </c>
      <c r="I36" s="36"/>
      <c r="J36" s="36">
        <v>0.10611799999999999</v>
      </c>
      <c r="K36" s="36">
        <v>16.159134</v>
      </c>
      <c r="L36" s="36">
        <f t="shared" si="2"/>
        <v>506.26755426999995</v>
      </c>
    </row>
    <row r="37" spans="1:12" ht="12.75">
      <c r="A37" s="4" t="s">
        <v>12</v>
      </c>
      <c r="B37" s="36">
        <v>212.75534709</v>
      </c>
      <c r="C37" s="36">
        <v>69.40121581</v>
      </c>
      <c r="D37" s="36">
        <v>356.264507</v>
      </c>
      <c r="E37" s="36">
        <v>227.47778391999972</v>
      </c>
      <c r="F37" s="36">
        <v>190.99124558</v>
      </c>
      <c r="G37" s="36">
        <v>221.702038</v>
      </c>
      <c r="H37" s="36">
        <v>144.71358600000002</v>
      </c>
      <c r="I37" s="36">
        <v>2.566</v>
      </c>
      <c r="J37" s="36"/>
      <c r="K37" s="36">
        <v>6.587769000000001</v>
      </c>
      <c r="L37" s="36">
        <f t="shared" si="2"/>
        <v>1432.4594923999998</v>
      </c>
    </row>
    <row r="38" spans="1:12" ht="12.75">
      <c r="A38" s="4" t="s">
        <v>13</v>
      </c>
      <c r="B38" s="36">
        <v>315.5356331</v>
      </c>
      <c r="C38" s="36">
        <v>0.50261234</v>
      </c>
      <c r="D38" s="36">
        <v>275.896227</v>
      </c>
      <c r="E38" s="36">
        <v>18.338550450000028</v>
      </c>
      <c r="F38" s="36">
        <v>2.7974673299999995</v>
      </c>
      <c r="G38" s="36">
        <v>0.76444</v>
      </c>
      <c r="H38" s="36">
        <v>19.250082</v>
      </c>
      <c r="I38" s="36">
        <v>43.515</v>
      </c>
      <c r="J38" s="36">
        <v>2.632496</v>
      </c>
      <c r="K38" s="36"/>
      <c r="L38" s="36">
        <f t="shared" si="2"/>
        <v>679.2325082200001</v>
      </c>
    </row>
    <row r="39" spans="1:12" ht="12.75">
      <c r="A39" s="4" t="s">
        <v>14</v>
      </c>
      <c r="B39" s="36">
        <v>234.74075537</v>
      </c>
      <c r="C39" s="36">
        <v>35.80806466</v>
      </c>
      <c r="D39" s="36">
        <v>902.6645450000001</v>
      </c>
      <c r="E39" s="36">
        <v>140.58120935999992</v>
      </c>
      <c r="F39" s="36">
        <v>850.00287931</v>
      </c>
      <c r="G39" s="36">
        <v>107.544305</v>
      </c>
      <c r="H39" s="36">
        <v>424.267103</v>
      </c>
      <c r="I39" s="36">
        <v>0.629</v>
      </c>
      <c r="J39" s="36">
        <v>106.318681</v>
      </c>
      <c r="K39" s="36">
        <v>22.165079000000002</v>
      </c>
      <c r="L39" s="36">
        <f t="shared" si="2"/>
        <v>2824.7216217</v>
      </c>
    </row>
    <row r="40" spans="1:12" s="14" customFormat="1" ht="15" customHeight="1">
      <c r="A40" s="18" t="s">
        <v>39</v>
      </c>
      <c r="B40" s="37">
        <f>SUM(B28:B39)</f>
        <v>4784.46637883</v>
      </c>
      <c r="C40" s="37">
        <f aca="true" t="shared" si="3" ref="C40:K40">SUM(C28:C39)</f>
        <v>625.8886898100001</v>
      </c>
      <c r="D40" s="37">
        <f t="shared" si="3"/>
        <v>7734.557967000001</v>
      </c>
      <c r="E40" s="37">
        <f t="shared" si="3"/>
        <v>2118.5156884199987</v>
      </c>
      <c r="F40" s="37">
        <f t="shared" si="3"/>
        <v>1635.31431026</v>
      </c>
      <c r="G40" s="37">
        <f t="shared" si="3"/>
        <v>706.957633</v>
      </c>
      <c r="H40" s="37">
        <f t="shared" si="3"/>
        <v>2292.66024</v>
      </c>
      <c r="I40" s="37">
        <f t="shared" si="3"/>
        <v>333.181</v>
      </c>
      <c r="J40" s="37">
        <f t="shared" si="3"/>
        <v>934.209199</v>
      </c>
      <c r="K40" s="37">
        <f t="shared" si="3"/>
        <v>344.78412</v>
      </c>
      <c r="L40" s="37">
        <f t="shared" si="2"/>
        <v>21510.535226320004</v>
      </c>
    </row>
    <row r="41" ht="9" customHeight="1"/>
    <row r="42" spans="1:12" ht="15">
      <c r="A42" s="7"/>
      <c r="B42" s="7" t="str">
        <f>+CONCATENATE("Crecimiento ",RIGHT(A4,4),"/",RIGHT(B26,4))</f>
        <v>Crecimiento 2008/2007</v>
      </c>
      <c r="C42" s="7"/>
      <c r="D42" s="11"/>
      <c r="E42" s="11"/>
      <c r="F42" s="11"/>
      <c r="G42" s="11"/>
      <c r="H42" s="11"/>
      <c r="I42" s="11"/>
      <c r="J42" s="11"/>
      <c r="K42" s="11"/>
      <c r="L42" s="11"/>
    </row>
    <row r="43" spans="1:11" ht="9" customHeight="1">
      <c r="A43" s="5"/>
      <c r="D43" s="11"/>
      <c r="E43" s="11"/>
      <c r="F43" s="11"/>
      <c r="G43" s="11"/>
      <c r="H43" s="11"/>
      <c r="I43" s="11"/>
      <c r="J43" s="11"/>
      <c r="K43" s="11"/>
    </row>
    <row r="44" spans="1:12" ht="12.75">
      <c r="A44" s="4" t="s">
        <v>3</v>
      </c>
      <c r="B44" s="21"/>
      <c r="C44" s="21">
        <f aca="true" t="shared" si="4" ref="C44:L44">+(C12/C28-1)*100</f>
        <v>31.43414114744594</v>
      </c>
      <c r="D44" s="21">
        <f t="shared" si="4"/>
        <v>38.165853244914615</v>
      </c>
      <c r="E44" s="21">
        <f t="shared" si="4"/>
        <v>44.50440555121802</v>
      </c>
      <c r="F44" s="21">
        <f>+(F12/F28-1)*100</f>
        <v>199.48160446364875</v>
      </c>
      <c r="G44" s="21">
        <f t="shared" si="4"/>
        <v>19.369133503607138</v>
      </c>
      <c r="H44" s="21">
        <f>(H12/H28-1)*100</f>
        <v>17.25327554285132</v>
      </c>
      <c r="I44" s="21">
        <f aca="true" t="shared" si="5" ref="I44:J47">(I12/I28-1)*100</f>
        <v>32.646615156901746</v>
      </c>
      <c r="J44" s="21">
        <f>(J12/J28-1)*100</f>
        <v>82.10538131309602</v>
      </c>
      <c r="K44" s="21">
        <f aca="true" t="shared" si="6" ref="K44:K53">+(K12/K28-1)*100</f>
        <v>31.37183795905849</v>
      </c>
      <c r="L44" s="21">
        <f t="shared" si="4"/>
        <v>37.014758767055625</v>
      </c>
    </row>
    <row r="45" spans="1:12" ht="12.75">
      <c r="A45" s="4" t="s">
        <v>4</v>
      </c>
      <c r="B45" s="21">
        <f aca="true" t="shared" si="7" ref="B45:B56">+(B13/B29-1)*100</f>
        <v>24.741170599045503</v>
      </c>
      <c r="C45" s="21"/>
      <c r="D45" s="21">
        <f>+(D13/D29-1)*100</f>
        <v>15.256322303485991</v>
      </c>
      <c r="E45" s="21">
        <f>+(E13/E29-1)*100</f>
        <v>-14.197223397408143</v>
      </c>
      <c r="F45" s="21">
        <f>+(F13/F29-1)*100</f>
        <v>62.42310059217182</v>
      </c>
      <c r="G45" s="21">
        <f>+(G13/G29-1)*100</f>
        <v>99.07373274039786</v>
      </c>
      <c r="H45" s="21">
        <f aca="true" t="shared" si="8" ref="H45:H55">(H13/H29-1)*100</f>
        <v>123.71107304859308</v>
      </c>
      <c r="I45" s="21">
        <f t="shared" si="5"/>
        <v>25.23457492180836</v>
      </c>
      <c r="J45" s="21">
        <f t="shared" si="5"/>
        <v>48.61103928973773</v>
      </c>
      <c r="K45" s="21">
        <f t="shared" si="6"/>
        <v>60.998512353270165</v>
      </c>
      <c r="L45" s="21">
        <f aca="true" t="shared" si="9" ref="L45:L55">+(L13/L29-1)*100</f>
        <v>19.915137210133093</v>
      </c>
    </row>
    <row r="46" spans="1:12" ht="12.75">
      <c r="A46" s="4" t="s">
        <v>5</v>
      </c>
      <c r="B46" s="21">
        <f t="shared" si="7"/>
        <v>48.65953979173514</v>
      </c>
      <c r="C46" s="21">
        <f aca="true" t="shared" si="10" ref="C46:C56">+(C14/C30-1)*100</f>
        <v>85.45335987294426</v>
      </c>
      <c r="D46" s="21"/>
      <c r="E46" s="21">
        <f>+(E14/E30-1)*100</f>
        <v>28.278869401485984</v>
      </c>
      <c r="F46" s="21">
        <f>+(F14/F30-1)*100</f>
        <v>64.6674205893395</v>
      </c>
      <c r="G46" s="21">
        <f>+(G14/G30-1)*100</f>
        <v>88.96451771362854</v>
      </c>
      <c r="H46" s="21">
        <f t="shared" si="8"/>
        <v>48.02510137188503</v>
      </c>
      <c r="I46" s="21">
        <f t="shared" si="5"/>
        <v>67.10859797041451</v>
      </c>
      <c r="J46" s="21">
        <f t="shared" si="5"/>
        <v>16.793930481491294</v>
      </c>
      <c r="K46" s="21">
        <f t="shared" si="6"/>
        <v>61.9099338984743</v>
      </c>
      <c r="L46" s="21">
        <f t="shared" si="9"/>
        <v>47.99289596183662</v>
      </c>
    </row>
    <row r="47" spans="1:12" ht="12.75">
      <c r="A47" s="4" t="s">
        <v>6</v>
      </c>
      <c r="B47" s="21">
        <f t="shared" si="7"/>
        <v>23.510809093288</v>
      </c>
      <c r="C47" s="21">
        <f t="shared" si="10"/>
        <v>15.082818310783242</v>
      </c>
      <c r="D47" s="21">
        <f aca="true" t="shared" si="11" ref="D47:D56">+(D15/D31-1)*100</f>
        <v>-10.387055023014746</v>
      </c>
      <c r="E47" s="21"/>
      <c r="F47" s="21">
        <f>+(F15/F31-1)*100</f>
        <v>141.3389568102771</v>
      </c>
      <c r="G47" s="21">
        <f>+(G15/G31-1)*100</f>
        <v>118.61807760417369</v>
      </c>
      <c r="H47" s="21">
        <f t="shared" si="8"/>
        <v>49.454263051066015</v>
      </c>
      <c r="I47" s="21">
        <f t="shared" si="5"/>
        <v>100.82557576792777</v>
      </c>
      <c r="J47" s="21">
        <f t="shared" si="5"/>
        <v>64.18882252787645</v>
      </c>
      <c r="K47" s="21">
        <f t="shared" si="6"/>
        <v>4.278983283104187</v>
      </c>
      <c r="L47" s="21">
        <f t="shared" si="9"/>
        <v>26.64873857441257</v>
      </c>
    </row>
    <row r="48" spans="1:12" ht="12.75">
      <c r="A48" s="17" t="s">
        <v>7</v>
      </c>
      <c r="B48" s="21">
        <f t="shared" si="7"/>
        <v>0.12244286780067615</v>
      </c>
      <c r="C48" s="21">
        <f t="shared" si="10"/>
        <v>46.37557620892201</v>
      </c>
      <c r="D48" s="21">
        <f t="shared" si="11"/>
        <v>-14.90263250331606</v>
      </c>
      <c r="E48" s="21">
        <f aca="true" t="shared" si="12" ref="E48:E56">+(E16/E32-1)*100</f>
        <v>16.89201981268966</v>
      </c>
      <c r="F48" s="21"/>
      <c r="G48" s="21">
        <f>+(G16/G32-1)*100</f>
        <v>9.296048119619105</v>
      </c>
      <c r="H48" s="21">
        <f t="shared" si="8"/>
        <v>11.417455506457163</v>
      </c>
      <c r="I48" s="21">
        <f>(I16/I32-1)*100</f>
        <v>-41.49096385542169</v>
      </c>
      <c r="J48" s="21">
        <f aca="true" t="shared" si="13" ref="J48:J55">(J16/J32-1)*100</f>
        <v>31.88458067701918</v>
      </c>
      <c r="K48" s="21">
        <f t="shared" si="6"/>
        <v>-20.261302988470153</v>
      </c>
      <c r="L48" s="21">
        <f t="shared" si="9"/>
        <v>4.0660354912047225</v>
      </c>
    </row>
    <row r="49" spans="1:12" ht="12.75">
      <c r="A49" s="4" t="s">
        <v>9</v>
      </c>
      <c r="B49" s="21">
        <f t="shared" si="7"/>
        <v>-45.52945303619984</v>
      </c>
      <c r="C49" s="21" t="e">
        <f t="shared" si="10"/>
        <v>#DIV/0!</v>
      </c>
      <c r="D49" s="21">
        <f t="shared" si="11"/>
        <v>59.90339043867758</v>
      </c>
      <c r="E49" s="21">
        <f t="shared" si="12"/>
        <v>90.28118051046854</v>
      </c>
      <c r="F49" s="21">
        <f aca="true" t="shared" si="14" ref="F49:F56">+(F17/F33-1)*100</f>
        <v>42.07807512183417</v>
      </c>
      <c r="G49" s="21">
        <f>+(G17/G33-1)*100</f>
        <v>4.1345809351430285</v>
      </c>
      <c r="H49" s="21">
        <f t="shared" si="8"/>
        <v>35.52432927522875</v>
      </c>
      <c r="I49" s="21">
        <f aca="true" t="shared" si="15" ref="I49:I55">(I17/I33-1)*100</f>
        <v>-100</v>
      </c>
      <c r="J49" s="21">
        <f t="shared" si="13"/>
        <v>36.259513933865236</v>
      </c>
      <c r="K49" s="21">
        <f t="shared" si="6"/>
        <v>318.5783503359116</v>
      </c>
      <c r="L49" s="21">
        <f t="shared" si="9"/>
        <v>33.607594755286385</v>
      </c>
    </row>
    <row r="50" spans="1:12" ht="12.75">
      <c r="A50" s="4" t="s">
        <v>20</v>
      </c>
      <c r="B50" s="21">
        <f t="shared" si="7"/>
        <v>28.425868351727157</v>
      </c>
      <c r="C50" s="21">
        <f t="shared" si="10"/>
        <v>-13.789960940084367</v>
      </c>
      <c r="D50" s="21">
        <f t="shared" si="11"/>
        <v>2.9381941348562535</v>
      </c>
      <c r="E50" s="21">
        <f t="shared" si="12"/>
        <v>11.290876500462677</v>
      </c>
      <c r="F50" s="21">
        <f t="shared" si="14"/>
        <v>6.526711944112917</v>
      </c>
      <c r="G50" s="21"/>
      <c r="H50" s="21">
        <f t="shared" si="8"/>
        <v>1.5898390132146556</v>
      </c>
      <c r="I50" s="21">
        <f t="shared" si="15"/>
        <v>1080.8673469387754</v>
      </c>
      <c r="J50" s="21">
        <f t="shared" si="13"/>
        <v>28.581681161124116</v>
      </c>
      <c r="K50" s="21">
        <f t="shared" si="6"/>
        <v>40.91375939636186</v>
      </c>
      <c r="L50" s="21">
        <f t="shared" si="9"/>
        <v>10.604420753206444</v>
      </c>
    </row>
    <row r="51" spans="1:12" ht="12.75">
      <c r="A51" s="4" t="s">
        <v>10</v>
      </c>
      <c r="B51" s="21">
        <f t="shared" si="7"/>
        <v>-10.212628396033018</v>
      </c>
      <c r="C51" s="21">
        <f t="shared" si="10"/>
        <v>55.40111124528657</v>
      </c>
      <c r="D51" s="21">
        <f t="shared" si="11"/>
        <v>-2.591263448764447</v>
      </c>
      <c r="E51" s="21">
        <f t="shared" si="12"/>
        <v>13.484294658167627</v>
      </c>
      <c r="F51" s="21">
        <f t="shared" si="14"/>
        <v>14.98780175569534</v>
      </c>
      <c r="G51" s="21">
        <f aca="true" t="shared" si="16" ref="G51:G56">+(G19/G35-1)*100</f>
        <v>-25.808814462332187</v>
      </c>
      <c r="H51" s="21"/>
      <c r="I51" s="21">
        <f t="shared" si="15"/>
        <v>-53.87024608501119</v>
      </c>
      <c r="J51" s="21">
        <f t="shared" si="13"/>
        <v>71.18290472837671</v>
      </c>
      <c r="K51" s="21">
        <f t="shared" si="6"/>
        <v>10.677860489930534</v>
      </c>
      <c r="L51" s="21">
        <f t="shared" si="9"/>
        <v>3.846232419543294</v>
      </c>
    </row>
    <row r="52" spans="1:12" ht="12.75">
      <c r="A52" s="4" t="s">
        <v>11</v>
      </c>
      <c r="B52" s="21">
        <f t="shared" si="7"/>
        <v>24.903689493247285</v>
      </c>
      <c r="C52" s="21">
        <f t="shared" si="10"/>
        <v>113.74089548649597</v>
      </c>
      <c r="D52" s="21">
        <f t="shared" si="11"/>
        <v>65.98991564900443</v>
      </c>
      <c r="E52" s="21">
        <f t="shared" si="12"/>
        <v>39.81153129642991</v>
      </c>
      <c r="F52" s="21">
        <f t="shared" si="14"/>
        <v>103.17953753975759</v>
      </c>
      <c r="G52" s="21">
        <f t="shared" si="16"/>
        <v>32.872867764980306</v>
      </c>
      <c r="H52" s="21">
        <f t="shared" si="8"/>
        <v>384.6838506283422</v>
      </c>
      <c r="I52" s="21"/>
      <c r="J52" s="21">
        <f t="shared" si="13"/>
        <v>86.72986675210616</v>
      </c>
      <c r="K52" s="21">
        <f t="shared" si="6"/>
        <v>4.084247336521862</v>
      </c>
      <c r="L52" s="21">
        <f t="shared" si="9"/>
        <v>54.123405161743165</v>
      </c>
    </row>
    <row r="53" spans="1:12" ht="12.75">
      <c r="A53" s="4" t="s">
        <v>12</v>
      </c>
      <c r="B53" s="21">
        <f t="shared" si="7"/>
        <v>73.76679322828483</v>
      </c>
      <c r="C53" s="21">
        <f t="shared" si="10"/>
        <v>-3.7799991244850784</v>
      </c>
      <c r="D53" s="21">
        <f t="shared" si="11"/>
        <v>36.44185835217091</v>
      </c>
      <c r="E53" s="21">
        <f t="shared" si="12"/>
        <v>39.03269582634354</v>
      </c>
      <c r="F53" s="21">
        <f t="shared" si="14"/>
        <v>7.113390814716336</v>
      </c>
      <c r="G53" s="21">
        <f t="shared" si="16"/>
        <v>140.59747208999497</v>
      </c>
      <c r="H53" s="21">
        <f t="shared" si="8"/>
        <v>53.751332649582714</v>
      </c>
      <c r="I53" s="21">
        <f t="shared" si="15"/>
        <v>672.7981293842556</v>
      </c>
      <c r="J53" s="21"/>
      <c r="K53" s="21">
        <f t="shared" si="6"/>
        <v>136.51902487776968</v>
      </c>
      <c r="L53" s="21">
        <f t="shared" si="9"/>
        <v>56.00688941408285</v>
      </c>
    </row>
    <row r="54" spans="1:12" ht="12.75">
      <c r="A54" s="4" t="s">
        <v>13</v>
      </c>
      <c r="B54" s="21">
        <f t="shared" si="7"/>
        <v>8.891301722207935</v>
      </c>
      <c r="C54" s="21">
        <f t="shared" si="10"/>
        <v>14.483291436895485</v>
      </c>
      <c r="D54" s="21">
        <f t="shared" si="11"/>
        <v>19.996211111651018</v>
      </c>
      <c r="E54" s="21">
        <f t="shared" si="12"/>
        <v>46.42086714111029</v>
      </c>
      <c r="F54" s="21">
        <f t="shared" si="14"/>
        <v>62.040534357196584</v>
      </c>
      <c r="G54" s="21">
        <f t="shared" si="16"/>
        <v>-9.19627439694417</v>
      </c>
      <c r="H54" s="21">
        <f t="shared" si="8"/>
        <v>106.84383578210213</v>
      </c>
      <c r="I54" s="21">
        <f t="shared" si="15"/>
        <v>186.62300356199012</v>
      </c>
      <c r="J54" s="21">
        <f t="shared" si="13"/>
        <v>88.15956415508322</v>
      </c>
      <c r="K54" s="21"/>
      <c r="L54" s="21">
        <f t="shared" si="9"/>
        <v>29.087582001597468</v>
      </c>
    </row>
    <row r="55" spans="1:12" ht="12.75">
      <c r="A55" s="4" t="s">
        <v>14</v>
      </c>
      <c r="B55" s="21">
        <f t="shared" si="7"/>
        <v>14.504976200801444</v>
      </c>
      <c r="C55" s="21">
        <f t="shared" si="10"/>
        <v>65.2665201593724</v>
      </c>
      <c r="D55" s="21">
        <f t="shared" si="11"/>
        <v>5.187658943666595</v>
      </c>
      <c r="E55" s="21">
        <f t="shared" si="12"/>
        <v>68.48007119036205</v>
      </c>
      <c r="F55" s="21">
        <f t="shared" si="14"/>
        <v>54.56538705921812</v>
      </c>
      <c r="G55" s="21">
        <f t="shared" si="16"/>
        <v>61.28812399689598</v>
      </c>
      <c r="H55" s="21">
        <f t="shared" si="8"/>
        <v>16.653001965132308</v>
      </c>
      <c r="I55" s="21">
        <f t="shared" si="15"/>
        <v>10733.386327503973</v>
      </c>
      <c r="J55" s="21">
        <f t="shared" si="13"/>
        <v>91.65838033675382</v>
      </c>
      <c r="K55" s="21">
        <f>+(K23/K39-1)*100</f>
        <v>76.82203162912253</v>
      </c>
      <c r="L55" s="21">
        <f t="shared" si="9"/>
        <v>34.79564617091271</v>
      </c>
    </row>
    <row r="56" spans="1:12" s="14" customFormat="1" ht="15" customHeight="1">
      <c r="A56" s="18" t="s">
        <v>39</v>
      </c>
      <c r="B56" s="22">
        <f t="shared" si="7"/>
        <v>32.24085450752439</v>
      </c>
      <c r="C56" s="22">
        <f t="shared" si="10"/>
        <v>60.8563894780759</v>
      </c>
      <c r="D56" s="22">
        <f t="shared" si="11"/>
        <v>17.773006613501252</v>
      </c>
      <c r="E56" s="22">
        <f t="shared" si="12"/>
        <v>27.311189036391713</v>
      </c>
      <c r="F56" s="22">
        <f t="shared" si="14"/>
        <v>42.44712062414704</v>
      </c>
      <c r="G56" s="22">
        <f t="shared" si="16"/>
        <v>85.09741092221863</v>
      </c>
      <c r="H56" s="22">
        <f>(H24/H40-1)*100</f>
        <v>28.69650328127118</v>
      </c>
      <c r="I56" s="22">
        <f>(I24/I40-1)*100</f>
        <v>95.4742317238978</v>
      </c>
      <c r="J56" s="22">
        <f>(J24/J40-1)*100</f>
        <v>50.55458354569251</v>
      </c>
      <c r="K56" s="22">
        <f>+(K24/K40-1)*100</f>
        <v>46.86862695416485</v>
      </c>
      <c r="L56" s="22">
        <f>+(L24/L40-1)*100</f>
        <v>31.530337617639614</v>
      </c>
    </row>
    <row r="57" spans="1:12" ht="10.5" customHeight="1" thickBot="1">
      <c r="A57" s="10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1:12" ht="2.25" customHeight="1">
      <c r="A58" s="2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</row>
    <row r="59" spans="1:12" s="26" customFormat="1" ht="12">
      <c r="A59" s="26" t="s">
        <v>53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</row>
  </sheetData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6" sqref="B16"/>
    </sheetView>
  </sheetViews>
  <sheetFormatPr defaultColWidth="11.421875" defaultRowHeight="12.75"/>
  <cols>
    <col min="1" max="1" width="10.57421875" style="0" customWidth="1"/>
    <col min="2" max="11" width="8.8515625" style="0" customWidth="1"/>
    <col min="12" max="12" width="9.140625" style="0" customWidth="1"/>
  </cols>
  <sheetData>
    <row r="1" ht="15">
      <c r="A1" s="1" t="s">
        <v>0</v>
      </c>
    </row>
    <row r="2" ht="12.75">
      <c r="A2" s="6" t="str">
        <f>+Exp!A2</f>
        <v>ARGENTINA, BOLIVIA, BRASIL, CHILE, COLOMBIA, ECUADOR, MÉXICO, PARAGUAY, PERÚ Y URUGUAY</v>
      </c>
    </row>
    <row r="3" ht="12.75">
      <c r="A3" s="6" t="s">
        <v>23</v>
      </c>
    </row>
    <row r="4" ht="12.75">
      <c r="A4" s="3" t="str">
        <f>+Exp!A4</f>
        <v>Enero-marzo 2007-2008</v>
      </c>
    </row>
    <row r="5" ht="12.75">
      <c r="A5" s="3" t="s">
        <v>47</v>
      </c>
    </row>
    <row r="6" spans="1:12" ht="7.5" customHeight="1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5" customHeight="1" thickBot="1">
      <c r="A7" s="12"/>
      <c r="B7" s="13" t="s">
        <v>32</v>
      </c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15" customHeight="1" thickBot="1">
      <c r="A8" s="12" t="s">
        <v>1</v>
      </c>
      <c r="B8" s="13" t="s">
        <v>41</v>
      </c>
      <c r="C8" s="13" t="s">
        <v>42</v>
      </c>
      <c r="D8" s="13" t="s">
        <v>43</v>
      </c>
      <c r="E8" s="16" t="s">
        <v>44</v>
      </c>
      <c r="F8" s="13" t="s">
        <v>51</v>
      </c>
      <c r="G8" s="13" t="s">
        <v>45</v>
      </c>
      <c r="H8" s="13" t="s">
        <v>46</v>
      </c>
      <c r="I8" s="13" t="s">
        <v>52</v>
      </c>
      <c r="J8" s="13" t="s">
        <v>48</v>
      </c>
      <c r="K8" s="13" t="s">
        <v>49</v>
      </c>
      <c r="L8" s="13" t="s">
        <v>22</v>
      </c>
    </row>
    <row r="9" ht="9" customHeight="1">
      <c r="A9" s="8"/>
    </row>
    <row r="10" spans="1:12" ht="15">
      <c r="A10" s="7"/>
      <c r="B10" s="7" t="str">
        <f>+Exp!B10</f>
        <v>Enero-marzo 2008</v>
      </c>
      <c r="C10" s="7"/>
      <c r="D10" s="11"/>
      <c r="E10" s="11"/>
      <c r="F10" s="11"/>
      <c r="G10" s="11"/>
      <c r="H10" s="11"/>
      <c r="I10" s="11"/>
      <c r="J10" s="11"/>
      <c r="K10" s="11"/>
      <c r="L10" s="11"/>
    </row>
    <row r="11" ht="9" customHeight="1">
      <c r="A11" s="5"/>
    </row>
    <row r="12" spans="1:12" s="17" customFormat="1" ht="12.75">
      <c r="A12" s="4" t="s">
        <v>3</v>
      </c>
      <c r="B12" s="36"/>
      <c r="C12" s="36">
        <v>143.675844</v>
      </c>
      <c r="D12" s="36">
        <v>3294.120215</v>
      </c>
      <c r="E12" s="36">
        <v>1169.7220872900002</v>
      </c>
      <c r="F12" s="36">
        <v>171.05160098</v>
      </c>
      <c r="G12" s="36">
        <v>117.735055</v>
      </c>
      <c r="H12" s="36">
        <v>334.334087</v>
      </c>
      <c r="I12" s="36">
        <v>194.897</v>
      </c>
      <c r="J12" s="36">
        <v>345.981431</v>
      </c>
      <c r="K12" s="36">
        <v>495.963513</v>
      </c>
      <c r="L12" s="36">
        <f>SUM(B12:K12)</f>
        <v>6267.48083327</v>
      </c>
    </row>
    <row r="13" spans="1:12" s="17" customFormat="1" ht="12.75">
      <c r="A13" s="4" t="s">
        <v>4</v>
      </c>
      <c r="B13" s="36">
        <v>40.44147637</v>
      </c>
      <c r="C13" s="36"/>
      <c r="D13" s="36">
        <v>597.8212</v>
      </c>
      <c r="E13" s="36">
        <v>19.24300522999999</v>
      </c>
      <c r="F13" s="36">
        <v>55.87775637</v>
      </c>
      <c r="G13" s="36">
        <v>1.643434</v>
      </c>
      <c r="H13" s="36">
        <v>15.060502</v>
      </c>
      <c r="I13" s="36">
        <v>11.772</v>
      </c>
      <c r="J13" s="36">
        <v>55.581012</v>
      </c>
      <c r="K13" s="36">
        <v>0.549968</v>
      </c>
      <c r="L13" s="36">
        <f aca="true" t="shared" si="0" ref="L13:L24">SUM(B13:K13)</f>
        <v>797.9903539700001</v>
      </c>
    </row>
    <row r="14" spans="1:12" s="17" customFormat="1" ht="12.75">
      <c r="A14" s="4" t="s">
        <v>5</v>
      </c>
      <c r="B14" s="36">
        <v>4234.37062907</v>
      </c>
      <c r="C14" s="36">
        <v>183.899592</v>
      </c>
      <c r="D14" s="36"/>
      <c r="E14" s="36">
        <v>1145.2618449399968</v>
      </c>
      <c r="F14" s="36">
        <v>505.53790720000006</v>
      </c>
      <c r="G14" s="36">
        <v>171.14901</v>
      </c>
      <c r="H14" s="36">
        <v>1154.22722</v>
      </c>
      <c r="I14" s="36">
        <v>501.985</v>
      </c>
      <c r="J14" s="36">
        <v>476.249591</v>
      </c>
      <c r="K14" s="36">
        <v>340.918075</v>
      </c>
      <c r="L14" s="36">
        <f t="shared" si="0"/>
        <v>8713.598869209996</v>
      </c>
    </row>
    <row r="15" spans="1:12" s="17" customFormat="1" ht="12.75">
      <c r="A15" s="4" t="s">
        <v>6</v>
      </c>
      <c r="B15" s="36">
        <v>204.40198741</v>
      </c>
      <c r="C15" s="36">
        <v>71.690906</v>
      </c>
      <c r="D15" s="36">
        <v>922.456912</v>
      </c>
      <c r="E15" s="36"/>
      <c r="F15" s="36">
        <v>157.31474783000002</v>
      </c>
      <c r="G15" s="36">
        <v>139.181984</v>
      </c>
      <c r="H15" s="36">
        <v>677.839138</v>
      </c>
      <c r="I15" s="36">
        <v>20.622</v>
      </c>
      <c r="J15" s="36">
        <v>251.913903</v>
      </c>
      <c r="K15" s="36">
        <v>23.287006</v>
      </c>
      <c r="L15" s="36">
        <f t="shared" si="0"/>
        <v>2468.7085842399997</v>
      </c>
    </row>
    <row r="16" spans="1:12" s="17" customFormat="1" ht="12.75">
      <c r="A16" s="17" t="s">
        <v>7</v>
      </c>
      <c r="B16" s="36">
        <v>38.9905197</v>
      </c>
      <c r="C16" s="36">
        <v>22.707174</v>
      </c>
      <c r="D16" s="36">
        <v>155.266087</v>
      </c>
      <c r="E16" s="36">
        <v>446.30920249000013</v>
      </c>
      <c r="F16" s="36"/>
      <c r="G16" s="36">
        <v>373.875515</v>
      </c>
      <c r="H16" s="36">
        <v>213.353225</v>
      </c>
      <c r="I16" s="36">
        <v>1.038</v>
      </c>
      <c r="J16" s="36">
        <v>288.578386</v>
      </c>
      <c r="K16" s="36">
        <v>1.0141660000000001</v>
      </c>
      <c r="L16" s="36">
        <f t="shared" si="0"/>
        <v>1541.1322751900002</v>
      </c>
    </row>
    <row r="17" spans="1:12" s="17" customFormat="1" ht="12.75">
      <c r="A17" s="4" t="s">
        <v>9</v>
      </c>
      <c r="B17" s="36">
        <v>0.65050973</v>
      </c>
      <c r="C17" s="36">
        <v>1.9990709999999998</v>
      </c>
      <c r="D17" s="36">
        <v>2.6896039999999997</v>
      </c>
      <c r="E17" s="36">
        <v>0.98892055</v>
      </c>
      <c r="F17" s="36">
        <v>2.5505129100000006</v>
      </c>
      <c r="G17" s="36">
        <v>0.20228</v>
      </c>
      <c r="H17" s="36">
        <v>3.1883939999999997</v>
      </c>
      <c r="I17" s="36">
        <v>0.298</v>
      </c>
      <c r="J17" s="36">
        <v>0.287425</v>
      </c>
      <c r="K17" s="36">
        <v>0.088292</v>
      </c>
      <c r="L17" s="36">
        <f t="shared" si="0"/>
        <v>12.943009189999998</v>
      </c>
    </row>
    <row r="18" spans="1:12" s="17" customFormat="1" ht="12.75">
      <c r="A18" s="4" t="s">
        <v>20</v>
      </c>
      <c r="B18" s="36">
        <v>34.29312796</v>
      </c>
      <c r="C18" s="36">
        <v>4.195519</v>
      </c>
      <c r="D18" s="36">
        <v>9.838795</v>
      </c>
      <c r="E18" s="36">
        <v>429.58053788000035</v>
      </c>
      <c r="F18" s="36">
        <v>178.96704914999998</v>
      </c>
      <c r="G18" s="36"/>
      <c r="H18" s="36">
        <v>23.721816</v>
      </c>
      <c r="I18" s="36">
        <v>0.672</v>
      </c>
      <c r="J18" s="36">
        <v>576.298667</v>
      </c>
      <c r="K18" s="36">
        <v>2.046462</v>
      </c>
      <c r="L18" s="36">
        <f t="shared" si="0"/>
        <v>1259.6139739900004</v>
      </c>
    </row>
    <row r="19" spans="1:12" s="17" customFormat="1" ht="12.75">
      <c r="A19" s="4" t="s">
        <v>10</v>
      </c>
      <c r="B19" s="36">
        <v>335.51712989</v>
      </c>
      <c r="C19" s="36">
        <v>22.319367999999997</v>
      </c>
      <c r="D19" s="36">
        <v>592.856248</v>
      </c>
      <c r="E19" s="36">
        <v>403.6040729900001</v>
      </c>
      <c r="F19" s="36">
        <v>704.4384555199999</v>
      </c>
      <c r="G19" s="36">
        <v>136.96079600000002</v>
      </c>
      <c r="H19" s="36"/>
      <c r="I19" s="36">
        <v>12.273</v>
      </c>
      <c r="J19" s="36">
        <v>222.73895000000002</v>
      </c>
      <c r="K19" s="36">
        <v>24.215343</v>
      </c>
      <c r="L19" s="36">
        <f t="shared" si="0"/>
        <v>2454.9233633999997</v>
      </c>
    </row>
    <row r="20" spans="1:12" s="17" customFormat="1" ht="12.75">
      <c r="A20" s="4" t="s">
        <v>11</v>
      </c>
      <c r="B20" s="36">
        <v>385.83252526</v>
      </c>
      <c r="C20" s="36">
        <v>7.736057</v>
      </c>
      <c r="D20" s="36">
        <v>179.390737</v>
      </c>
      <c r="E20" s="36">
        <v>73.66165601999998</v>
      </c>
      <c r="F20" s="36">
        <v>0.8714203999999999</v>
      </c>
      <c r="G20" s="36">
        <v>1.71351</v>
      </c>
      <c r="H20" s="36">
        <v>2.463034</v>
      </c>
      <c r="I20" s="36"/>
      <c r="J20" s="36">
        <v>36.621179</v>
      </c>
      <c r="K20" s="36">
        <v>10.739351000000001</v>
      </c>
      <c r="L20" s="36">
        <f t="shared" si="0"/>
        <v>699.0294696800001</v>
      </c>
    </row>
    <row r="21" spans="1:12" s="17" customFormat="1" ht="12.75">
      <c r="A21" s="4" t="s">
        <v>12</v>
      </c>
      <c r="B21" s="36">
        <v>27.38375435</v>
      </c>
      <c r="C21" s="36">
        <v>70.932555</v>
      </c>
      <c r="D21" s="36">
        <v>215.624515</v>
      </c>
      <c r="E21" s="36">
        <v>465.44090841999997</v>
      </c>
      <c r="F21" s="36">
        <v>178.37183531999997</v>
      </c>
      <c r="G21" s="36">
        <v>128.343128</v>
      </c>
      <c r="H21" s="36">
        <v>142.34132699999998</v>
      </c>
      <c r="I21" s="36">
        <v>0.382</v>
      </c>
      <c r="J21" s="36"/>
      <c r="K21" s="36">
        <v>3.807025</v>
      </c>
      <c r="L21" s="36">
        <f t="shared" si="0"/>
        <v>1232.6270480900002</v>
      </c>
    </row>
    <row r="22" spans="1:12" s="17" customFormat="1" ht="12.75">
      <c r="A22" s="4" t="s">
        <v>13</v>
      </c>
      <c r="B22" s="36">
        <v>124.36790996</v>
      </c>
      <c r="C22" s="36">
        <v>2.6791129999999996</v>
      </c>
      <c r="D22" s="36">
        <v>230.402766</v>
      </c>
      <c r="E22" s="36">
        <v>31.657783150000025</v>
      </c>
      <c r="F22" s="36">
        <v>7.5741225100000005</v>
      </c>
      <c r="G22" s="36">
        <v>8.04059</v>
      </c>
      <c r="H22" s="36">
        <v>84.428746</v>
      </c>
      <c r="I22" s="36">
        <v>13.718</v>
      </c>
      <c r="J22" s="36">
        <v>20.253484</v>
      </c>
      <c r="K22" s="36"/>
      <c r="L22" s="36">
        <f t="shared" si="0"/>
        <v>523.1225146200001</v>
      </c>
    </row>
    <row r="23" spans="1:12" s="17" customFormat="1" ht="12.75">
      <c r="A23" s="4" t="s">
        <v>14</v>
      </c>
      <c r="B23" s="36">
        <v>4.29314287</v>
      </c>
      <c r="C23" s="36">
        <v>32.056380000000004</v>
      </c>
      <c r="D23" s="36">
        <v>87.164293</v>
      </c>
      <c r="E23" s="36">
        <v>51.50177426000002</v>
      </c>
      <c r="F23" s="36">
        <v>284.98714396</v>
      </c>
      <c r="G23" s="36">
        <v>494.159806</v>
      </c>
      <c r="H23" s="36">
        <v>254.380992</v>
      </c>
      <c r="I23" s="36">
        <v>100.918</v>
      </c>
      <c r="J23" s="36">
        <v>52.279072</v>
      </c>
      <c r="K23" s="36">
        <v>89.050534</v>
      </c>
      <c r="L23" s="36">
        <f t="shared" si="0"/>
        <v>1450.7911380900002</v>
      </c>
    </row>
    <row r="24" spans="1:12" s="19" customFormat="1" ht="15" customHeight="1">
      <c r="A24" s="18" t="s">
        <v>39</v>
      </c>
      <c r="B24" s="37">
        <f aca="true" t="shared" si="1" ref="B24:K24">SUM(B12:B23)</f>
        <v>5430.542712570001</v>
      </c>
      <c r="C24" s="37">
        <f t="shared" si="1"/>
        <v>563.8915790000001</v>
      </c>
      <c r="D24" s="37">
        <f t="shared" si="1"/>
        <v>6287.631372</v>
      </c>
      <c r="E24" s="37">
        <f t="shared" si="1"/>
        <v>4236.971793219997</v>
      </c>
      <c r="F24" s="37">
        <f t="shared" si="1"/>
        <v>2247.54255215</v>
      </c>
      <c r="G24" s="37">
        <f t="shared" si="1"/>
        <v>1573.0051080000003</v>
      </c>
      <c r="H24" s="37">
        <f t="shared" si="1"/>
        <v>2905.338481</v>
      </c>
      <c r="I24" s="37">
        <f t="shared" si="1"/>
        <v>858.5749999999999</v>
      </c>
      <c r="J24" s="37">
        <f t="shared" si="1"/>
        <v>2326.7831</v>
      </c>
      <c r="K24" s="37">
        <f t="shared" si="1"/>
        <v>991.679735</v>
      </c>
      <c r="L24" s="37">
        <f t="shared" si="0"/>
        <v>27421.96143294</v>
      </c>
    </row>
    <row r="25" ht="9" customHeight="1"/>
    <row r="26" spans="1:12" ht="15">
      <c r="A26" s="7"/>
      <c r="B26" s="7" t="str">
        <f>+Exp!B26</f>
        <v>Enero-marzo 2007</v>
      </c>
      <c r="C26" s="7"/>
      <c r="D26" s="11"/>
      <c r="E26" s="11"/>
      <c r="F26" s="11"/>
      <c r="G26" s="11"/>
      <c r="H26" s="11"/>
      <c r="I26" s="11"/>
      <c r="J26" s="11"/>
      <c r="K26" s="11"/>
      <c r="L26" s="11"/>
    </row>
    <row r="27" spans="1:11" ht="9" customHeight="1">
      <c r="A27" s="5"/>
      <c r="D27" s="11"/>
      <c r="E27" s="11"/>
      <c r="F27" s="11"/>
      <c r="G27" s="11"/>
      <c r="H27" s="11"/>
      <c r="I27" s="11"/>
      <c r="J27" s="11"/>
      <c r="K27" s="11"/>
    </row>
    <row r="28" spans="1:12" s="17" customFormat="1" ht="12.75">
      <c r="A28" s="4" t="s">
        <v>3</v>
      </c>
      <c r="B28" s="36"/>
      <c r="C28" s="36">
        <v>120.05012699999999</v>
      </c>
      <c r="D28" s="36">
        <v>2284.3141549999996</v>
      </c>
      <c r="E28" s="36">
        <v>1072.0837335900005</v>
      </c>
      <c r="F28" s="36">
        <v>177.37177223000003</v>
      </c>
      <c r="G28" s="36">
        <v>125.356592</v>
      </c>
      <c r="H28" s="36">
        <v>379.076028</v>
      </c>
      <c r="I28" s="36">
        <v>177.451</v>
      </c>
      <c r="J28" s="36">
        <v>237.72702600000002</v>
      </c>
      <c r="K28" s="36">
        <v>262.59436700000003</v>
      </c>
      <c r="L28" s="36">
        <f>SUM(B28:K28)</f>
        <v>4836.02480082</v>
      </c>
    </row>
    <row r="29" spans="1:12" s="17" customFormat="1" ht="12.75">
      <c r="A29" s="4" t="s">
        <v>4</v>
      </c>
      <c r="B29" s="36">
        <v>57.545419450000004</v>
      </c>
      <c r="C29" s="36"/>
      <c r="D29" s="36">
        <v>323.16630699999996</v>
      </c>
      <c r="E29" s="36">
        <v>10.93596125</v>
      </c>
      <c r="F29" s="36">
        <v>28.282895099999998</v>
      </c>
      <c r="G29" s="36">
        <v>1.372791</v>
      </c>
      <c r="H29" s="36">
        <v>14.009116</v>
      </c>
      <c r="I29" s="36">
        <v>4.104</v>
      </c>
      <c r="J29" s="36">
        <v>26.435826000000002</v>
      </c>
      <c r="K29" s="36">
        <v>0.48186599999999996</v>
      </c>
      <c r="L29" s="36">
        <f aca="true" t="shared" si="2" ref="L29:L40">SUM(B29:K29)</f>
        <v>466.3341818</v>
      </c>
    </row>
    <row r="30" spans="1:12" s="17" customFormat="1" ht="12.75">
      <c r="A30" s="4" t="s">
        <v>5</v>
      </c>
      <c r="B30" s="36">
        <v>3072.43771572</v>
      </c>
      <c r="C30" s="36">
        <v>159.338582</v>
      </c>
      <c r="D30" s="36"/>
      <c r="E30" s="36">
        <v>1140.293674890001</v>
      </c>
      <c r="F30" s="36">
        <v>700.86366793</v>
      </c>
      <c r="G30" s="36">
        <v>199.044235</v>
      </c>
      <c r="H30" s="36">
        <v>1195.627424</v>
      </c>
      <c r="I30" s="36">
        <v>269.007</v>
      </c>
      <c r="J30" s="36">
        <v>424.83403999999996</v>
      </c>
      <c r="K30" s="36">
        <v>297.845</v>
      </c>
      <c r="L30" s="36">
        <f t="shared" si="2"/>
        <v>7459.291339540001</v>
      </c>
    </row>
    <row r="31" spans="1:12" s="17" customFormat="1" ht="12.75">
      <c r="A31" s="4" t="s">
        <v>6</v>
      </c>
      <c r="B31" s="36">
        <v>151.39286379</v>
      </c>
      <c r="C31" s="36">
        <v>44.129861</v>
      </c>
      <c r="D31" s="36">
        <v>836.729908</v>
      </c>
      <c r="E31" s="36"/>
      <c r="F31" s="36">
        <v>140.26559664</v>
      </c>
      <c r="G31" s="36">
        <v>126.944229</v>
      </c>
      <c r="H31" s="36">
        <v>544.465768</v>
      </c>
      <c r="I31" s="36">
        <v>11.622</v>
      </c>
      <c r="J31" s="36">
        <v>190.269285</v>
      </c>
      <c r="K31" s="36">
        <v>15.596611999999999</v>
      </c>
      <c r="L31" s="36">
        <f t="shared" si="2"/>
        <v>2061.41612343</v>
      </c>
    </row>
    <row r="32" spans="1:12" s="17" customFormat="1" ht="12.75">
      <c r="A32" s="17" t="s">
        <v>7</v>
      </c>
      <c r="B32" s="36">
        <v>14.23260298</v>
      </c>
      <c r="C32" s="36">
        <v>15.672379000000001</v>
      </c>
      <c r="D32" s="36">
        <v>69.995487</v>
      </c>
      <c r="E32" s="36">
        <v>126.57179131999995</v>
      </c>
      <c r="F32" s="36"/>
      <c r="G32" s="36">
        <v>374.05762</v>
      </c>
      <c r="H32" s="36">
        <v>153.253747</v>
      </c>
      <c r="I32" s="36">
        <v>0.285</v>
      </c>
      <c r="J32" s="36">
        <v>261.374833</v>
      </c>
      <c r="K32" s="36">
        <v>0.666871</v>
      </c>
      <c r="L32" s="36">
        <f t="shared" si="2"/>
        <v>1016.1103313</v>
      </c>
    </row>
    <row r="33" spans="1:12" s="17" customFormat="1" ht="12.75">
      <c r="A33" s="4" t="s">
        <v>9</v>
      </c>
      <c r="B33" s="36">
        <v>0.49598772</v>
      </c>
      <c r="C33" s="36">
        <v>4.7125259999999995</v>
      </c>
      <c r="D33" s="36">
        <v>31.515634</v>
      </c>
      <c r="E33" s="36">
        <v>0.56199029</v>
      </c>
      <c r="F33" s="36">
        <v>0.6548392299999999</v>
      </c>
      <c r="G33" s="36">
        <v>1.80303</v>
      </c>
      <c r="H33" s="36">
        <v>2.660346</v>
      </c>
      <c r="I33" s="36">
        <v>0.004</v>
      </c>
      <c r="J33" s="36">
        <v>0.170692</v>
      </c>
      <c r="K33" s="36">
        <v>0.589134</v>
      </c>
      <c r="L33" s="36">
        <f t="shared" si="2"/>
        <v>43.16817923999999</v>
      </c>
    </row>
    <row r="34" spans="1:12" s="17" customFormat="1" ht="12.75">
      <c r="A34" s="4" t="s">
        <v>20</v>
      </c>
      <c r="B34" s="36">
        <v>26.54498948</v>
      </c>
      <c r="C34" s="36">
        <v>2.494939</v>
      </c>
      <c r="D34" s="36">
        <v>7.070819</v>
      </c>
      <c r="E34" s="36">
        <v>185.14366150000015</v>
      </c>
      <c r="F34" s="36">
        <v>164.44371711000002</v>
      </c>
      <c r="G34" s="36"/>
      <c r="H34" s="36">
        <v>32.37715</v>
      </c>
      <c r="I34" s="36">
        <v>0.063</v>
      </c>
      <c r="J34" s="36">
        <v>254.199523</v>
      </c>
      <c r="K34" s="36">
        <v>1.125527</v>
      </c>
      <c r="L34" s="36">
        <f t="shared" si="2"/>
        <v>673.4633260900002</v>
      </c>
    </row>
    <row r="35" spans="1:12" s="17" customFormat="1" ht="12.75">
      <c r="A35" s="4" t="s">
        <v>10</v>
      </c>
      <c r="B35" s="36">
        <v>287.36445672</v>
      </c>
      <c r="C35" s="36">
        <v>11.666492</v>
      </c>
      <c r="D35" s="36">
        <v>369.384651</v>
      </c>
      <c r="E35" s="36">
        <v>280.55846021000013</v>
      </c>
      <c r="F35" s="36">
        <v>624.0500453999999</v>
      </c>
      <c r="G35" s="36">
        <v>91.567052</v>
      </c>
      <c r="H35" s="36"/>
      <c r="I35" s="36">
        <v>7.147</v>
      </c>
      <c r="J35" s="36">
        <v>159.5017</v>
      </c>
      <c r="K35" s="36">
        <v>20.197084999999998</v>
      </c>
      <c r="L35" s="36">
        <f t="shared" si="2"/>
        <v>1851.4369423300002</v>
      </c>
    </row>
    <row r="36" spans="1:12" s="17" customFormat="1" ht="12.75">
      <c r="A36" s="4" t="s">
        <v>11</v>
      </c>
      <c r="B36" s="36">
        <v>242.38203031</v>
      </c>
      <c r="C36" s="36">
        <v>8.033705</v>
      </c>
      <c r="D36" s="36">
        <v>81.196067</v>
      </c>
      <c r="E36" s="36">
        <v>43.27587874000001</v>
      </c>
      <c r="F36" s="36">
        <v>14.01539992</v>
      </c>
      <c r="G36" s="36">
        <v>2.43615</v>
      </c>
      <c r="H36" s="36">
        <v>1.81779</v>
      </c>
      <c r="I36" s="36"/>
      <c r="J36" s="36">
        <v>24.012518</v>
      </c>
      <c r="K36" s="36">
        <v>6.849254</v>
      </c>
      <c r="L36" s="36">
        <f t="shared" si="2"/>
        <v>424.01879297</v>
      </c>
    </row>
    <row r="37" spans="1:12" s="17" customFormat="1" ht="12.75">
      <c r="A37" s="4" t="s">
        <v>12</v>
      </c>
      <c r="B37" s="36">
        <v>25.925985809999997</v>
      </c>
      <c r="C37" s="36">
        <v>50.514205000000004</v>
      </c>
      <c r="D37" s="36">
        <v>252.125206</v>
      </c>
      <c r="E37" s="36">
        <v>283.4187036900002</v>
      </c>
      <c r="F37" s="36">
        <v>133.66704027999998</v>
      </c>
      <c r="G37" s="36">
        <v>118.872814</v>
      </c>
      <c r="H37" s="36">
        <v>97.170358</v>
      </c>
      <c r="I37" s="36">
        <v>0.164</v>
      </c>
      <c r="J37" s="36"/>
      <c r="K37" s="36">
        <v>2.083868</v>
      </c>
      <c r="L37" s="36">
        <f t="shared" si="2"/>
        <v>963.9421807800002</v>
      </c>
    </row>
    <row r="38" spans="1:12" s="17" customFormat="1" ht="12.75">
      <c r="A38" s="4" t="s">
        <v>13</v>
      </c>
      <c r="B38" s="36">
        <v>95.88587785</v>
      </c>
      <c r="C38" s="36">
        <v>2.0202139999999997</v>
      </c>
      <c r="D38" s="36">
        <v>156.506234</v>
      </c>
      <c r="E38" s="36">
        <v>28.463032409999975</v>
      </c>
      <c r="F38" s="36">
        <v>8.66594541</v>
      </c>
      <c r="G38" s="36">
        <v>28.324840000000002</v>
      </c>
      <c r="H38" s="36">
        <v>70.46983</v>
      </c>
      <c r="I38" s="36">
        <v>13.728</v>
      </c>
      <c r="J38" s="36">
        <v>8.547555000000001</v>
      </c>
      <c r="K38" s="36"/>
      <c r="L38" s="36">
        <f t="shared" si="2"/>
        <v>412.61152867</v>
      </c>
    </row>
    <row r="39" spans="1:12" s="17" customFormat="1" ht="12.75">
      <c r="A39" s="4" t="s">
        <v>14</v>
      </c>
      <c r="B39" s="36">
        <v>4.88417455</v>
      </c>
      <c r="C39" s="36">
        <v>7.669198000000001</v>
      </c>
      <c r="D39" s="36">
        <v>91.42680899999999</v>
      </c>
      <c r="E39" s="36">
        <v>32.68510800000001</v>
      </c>
      <c r="F39" s="36">
        <v>339.0534375</v>
      </c>
      <c r="G39" s="36">
        <v>177.900754</v>
      </c>
      <c r="H39" s="36">
        <v>243.086372</v>
      </c>
      <c r="I39" s="36">
        <v>68.794</v>
      </c>
      <c r="J39" s="36">
        <v>78.26176600000001</v>
      </c>
      <c r="K39" s="36">
        <v>152.99457</v>
      </c>
      <c r="L39" s="36">
        <f t="shared" si="2"/>
        <v>1196.75618905</v>
      </c>
    </row>
    <row r="40" spans="1:12" s="20" customFormat="1" ht="15" customHeight="1">
      <c r="A40" s="18" t="s">
        <v>39</v>
      </c>
      <c r="B40" s="37">
        <f aca="true" t="shared" si="3" ref="B40:J40">SUM(B28:B39)</f>
        <v>3979.0921043799995</v>
      </c>
      <c r="C40" s="37">
        <f t="shared" si="3"/>
        <v>426.302228</v>
      </c>
      <c r="D40" s="37">
        <f t="shared" si="3"/>
        <v>4503.431277</v>
      </c>
      <c r="E40" s="37">
        <f>SUM(E28:E39)</f>
        <v>3203.9919958900023</v>
      </c>
      <c r="F40" s="37">
        <f t="shared" si="3"/>
        <v>2331.33435675</v>
      </c>
      <c r="G40" s="37">
        <f t="shared" si="3"/>
        <v>1247.680107</v>
      </c>
      <c r="H40" s="37">
        <f t="shared" si="3"/>
        <v>2734.013929</v>
      </c>
      <c r="I40" s="37">
        <f t="shared" si="3"/>
        <v>552.369</v>
      </c>
      <c r="J40" s="37">
        <f t="shared" si="3"/>
        <v>1665.3347640000002</v>
      </c>
      <c r="K40" s="37">
        <f>SUM(K28:K39)</f>
        <v>761.0241540000002</v>
      </c>
      <c r="L40" s="37">
        <f t="shared" si="2"/>
        <v>21404.57391602</v>
      </c>
    </row>
    <row r="41" ht="9" customHeight="1"/>
    <row r="42" spans="1:12" ht="15">
      <c r="A42" s="7"/>
      <c r="B42" s="7" t="str">
        <f>+Exp!B42</f>
        <v>Crecimiento 2008/2007</v>
      </c>
      <c r="C42" s="7"/>
      <c r="D42" s="11"/>
      <c r="E42" s="11"/>
      <c r="F42" s="11"/>
      <c r="G42" s="11"/>
      <c r="H42" s="11"/>
      <c r="I42" s="11"/>
      <c r="J42" s="11"/>
      <c r="K42" s="11"/>
      <c r="L42" s="11"/>
    </row>
    <row r="43" spans="1:11" ht="9" customHeight="1">
      <c r="A43" s="5"/>
      <c r="D43" s="11"/>
      <c r="E43" s="11"/>
      <c r="F43" s="11"/>
      <c r="G43" s="11"/>
      <c r="H43" s="11"/>
      <c r="I43" s="11"/>
      <c r="J43" s="11"/>
      <c r="K43" s="11"/>
    </row>
    <row r="44" spans="1:12" s="17" customFormat="1" ht="12.75">
      <c r="A44" s="4" t="s">
        <v>3</v>
      </c>
      <c r="B44" s="21"/>
      <c r="C44" s="21">
        <f aca="true" t="shared" si="4" ref="C44:L44">+(C12/C28-1)*100</f>
        <v>19.679876723495692</v>
      </c>
      <c r="D44" s="21">
        <f t="shared" si="4"/>
        <v>44.20609388554091</v>
      </c>
      <c r="E44" s="21">
        <f t="shared" si="4"/>
        <v>9.107344010625539</v>
      </c>
      <c r="F44" s="21">
        <f t="shared" si="4"/>
        <v>-3.563233974910396</v>
      </c>
      <c r="G44" s="21">
        <f t="shared" si="4"/>
        <v>-6.07988529235064</v>
      </c>
      <c r="H44" s="21">
        <f t="shared" si="4"/>
        <v>-11.802893798391278</v>
      </c>
      <c r="I44" s="21">
        <f aca="true" t="shared" si="5" ref="I44:I51">+(I12/I28-1)*100</f>
        <v>9.831446427464474</v>
      </c>
      <c r="J44" s="21">
        <f t="shared" si="4"/>
        <v>45.53727307386579</v>
      </c>
      <c r="K44" s="21">
        <f t="shared" si="4"/>
        <v>88.87058342725223</v>
      </c>
      <c r="L44" s="21">
        <f t="shared" si="4"/>
        <v>29.59984887189333</v>
      </c>
    </row>
    <row r="45" spans="1:12" s="17" customFormat="1" ht="12.75">
      <c r="A45" s="4" t="s">
        <v>4</v>
      </c>
      <c r="B45" s="21">
        <f aca="true" t="shared" si="6" ref="B45:L56">+(B13/B29-1)*100</f>
        <v>-29.722510051145356</v>
      </c>
      <c r="C45" s="21"/>
      <c r="D45" s="21">
        <f>+(D13/D29-1)*100</f>
        <v>84.98871542323255</v>
      </c>
      <c r="E45" s="21">
        <f t="shared" si="6"/>
        <v>75.96080298839749</v>
      </c>
      <c r="F45" s="21">
        <f>+(F13/F29-1)*100</f>
        <v>97.56731470534643</v>
      </c>
      <c r="G45" s="21">
        <f t="shared" si="6"/>
        <v>19.714799995046594</v>
      </c>
      <c r="H45" s="21">
        <f t="shared" si="6"/>
        <v>7.505013164285312</v>
      </c>
      <c r="I45" s="21">
        <f t="shared" si="5"/>
        <v>186.84210526315786</v>
      </c>
      <c r="J45" s="21">
        <f t="shared" si="6"/>
        <v>110.24881915927271</v>
      </c>
      <c r="K45" s="21">
        <f aca="true" t="shared" si="7" ref="K45:K53">+(K13/K29-1)*100</f>
        <v>14.13297472741386</v>
      </c>
      <c r="L45" s="21">
        <f aca="true" t="shared" si="8" ref="L45:L53">+(L13/L29-1)*100</f>
        <v>71.11985033776482</v>
      </c>
    </row>
    <row r="46" spans="1:12" s="17" customFormat="1" ht="12.75">
      <c r="A46" s="4" t="s">
        <v>5</v>
      </c>
      <c r="B46" s="21">
        <f t="shared" si="6"/>
        <v>37.8179485105595</v>
      </c>
      <c r="C46" s="21">
        <f aca="true" t="shared" si="9" ref="C46:C56">+(C14/C30-1)*100</f>
        <v>15.414352061950698</v>
      </c>
      <c r="D46" s="21"/>
      <c r="E46" s="21">
        <f t="shared" si="6"/>
        <v>0.43569215189016575</v>
      </c>
      <c r="F46" s="21">
        <f>+(F14/F30-1)*100</f>
        <v>-27.86929465282376</v>
      </c>
      <c r="G46" s="21">
        <f t="shared" si="6"/>
        <v>-14.014585752759922</v>
      </c>
      <c r="H46" s="21">
        <f t="shared" si="6"/>
        <v>-3.462634192639602</v>
      </c>
      <c r="I46" s="21">
        <f t="shared" si="5"/>
        <v>86.60666822796432</v>
      </c>
      <c r="J46" s="21">
        <f t="shared" si="6"/>
        <v>12.102502661980674</v>
      </c>
      <c r="K46" s="21">
        <f t="shared" si="7"/>
        <v>14.461573973039643</v>
      </c>
      <c r="L46" s="21">
        <f t="shared" si="8"/>
        <v>16.815371227306763</v>
      </c>
    </row>
    <row r="47" spans="1:12" s="17" customFormat="1" ht="12.75">
      <c r="A47" s="4" t="s">
        <v>6</v>
      </c>
      <c r="B47" s="21">
        <f t="shared" si="6"/>
        <v>35.01428158035902</v>
      </c>
      <c r="C47" s="21">
        <f t="shared" si="9"/>
        <v>62.454411537802045</v>
      </c>
      <c r="D47" s="21">
        <f t="shared" si="6"/>
        <v>10.24548103042111</v>
      </c>
      <c r="E47" s="21"/>
      <c r="F47" s="21">
        <f>+(F15/F31-1)*100</f>
        <v>12.154905834648577</v>
      </c>
      <c r="G47" s="21">
        <f t="shared" si="6"/>
        <v>9.640260999970307</v>
      </c>
      <c r="H47" s="21">
        <f t="shared" si="6"/>
        <v>24.496190181051027</v>
      </c>
      <c r="I47" s="21">
        <f t="shared" si="5"/>
        <v>77.43933918430564</v>
      </c>
      <c r="J47" s="21">
        <f t="shared" si="6"/>
        <v>32.398617569830044</v>
      </c>
      <c r="K47" s="21">
        <f t="shared" si="7"/>
        <v>49.308106145103835</v>
      </c>
      <c r="L47" s="21">
        <f t="shared" si="8"/>
        <v>19.757896340322787</v>
      </c>
    </row>
    <row r="48" spans="1:12" s="17" customFormat="1" ht="12.75">
      <c r="A48" s="17" t="s">
        <v>7</v>
      </c>
      <c r="B48" s="21">
        <f t="shared" si="6"/>
        <v>173.95213479073664</v>
      </c>
      <c r="C48" s="21">
        <f t="shared" si="9"/>
        <v>44.88658039727087</v>
      </c>
      <c r="D48" s="21">
        <f t="shared" si="6"/>
        <v>121.8229969597897</v>
      </c>
      <c r="E48" s="21">
        <f t="shared" si="6"/>
        <v>252.61348349067538</v>
      </c>
      <c r="F48" s="21"/>
      <c r="G48" s="21">
        <f t="shared" si="6"/>
        <v>-0.048683676060379266</v>
      </c>
      <c r="H48" s="21">
        <f t="shared" si="6"/>
        <v>39.21566628971232</v>
      </c>
      <c r="I48" s="21">
        <f t="shared" si="5"/>
        <v>264.2105263157895</v>
      </c>
      <c r="J48" s="21">
        <f t="shared" si="6"/>
        <v>10.407870064521486</v>
      </c>
      <c r="K48" s="21">
        <f t="shared" si="7"/>
        <v>52.07828800472658</v>
      </c>
      <c r="L48" s="21">
        <f t="shared" si="8"/>
        <v>51.66977716074328</v>
      </c>
    </row>
    <row r="49" spans="1:12" s="17" customFormat="1" ht="12.75">
      <c r="A49" s="4" t="s">
        <v>9</v>
      </c>
      <c r="B49" s="21">
        <f t="shared" si="6"/>
        <v>31.15440237109095</v>
      </c>
      <c r="C49" s="21">
        <f t="shared" si="9"/>
        <v>-57.57962926888891</v>
      </c>
      <c r="D49" s="21">
        <f t="shared" si="6"/>
        <v>-91.46581027054698</v>
      </c>
      <c r="E49" s="21">
        <f t="shared" si="6"/>
        <v>75.96755096960838</v>
      </c>
      <c r="F49" s="21">
        <f aca="true" t="shared" si="10" ref="F49:F56">+(F17/F33-1)*100</f>
        <v>289.4868836737226</v>
      </c>
      <c r="G49" s="21">
        <f t="shared" si="6"/>
        <v>-88.78110735816931</v>
      </c>
      <c r="H49" s="21">
        <f t="shared" si="6"/>
        <v>19.848846728959302</v>
      </c>
      <c r="I49" s="21">
        <f t="shared" si="5"/>
        <v>7350</v>
      </c>
      <c r="J49" s="21">
        <f t="shared" si="6"/>
        <v>68.38809083026736</v>
      </c>
      <c r="K49" s="21">
        <f t="shared" si="7"/>
        <v>-85.01325674634293</v>
      </c>
      <c r="L49" s="21">
        <f t="shared" si="8"/>
        <v>-70.01724553161858</v>
      </c>
    </row>
    <row r="50" spans="1:12" s="17" customFormat="1" ht="12.75">
      <c r="A50" s="4" t="s">
        <v>20</v>
      </c>
      <c r="B50" s="21">
        <f t="shared" si="6"/>
        <v>29.188704278213184</v>
      </c>
      <c r="C50" s="21">
        <f t="shared" si="9"/>
        <v>68.16118550393418</v>
      </c>
      <c r="D50" s="21">
        <f t="shared" si="6"/>
        <v>39.14646945424567</v>
      </c>
      <c r="E50" s="21">
        <f t="shared" si="6"/>
        <v>132.02551704963446</v>
      </c>
      <c r="F50" s="21">
        <f t="shared" si="10"/>
        <v>8.83179503312066</v>
      </c>
      <c r="G50" s="21"/>
      <c r="H50" s="21">
        <f t="shared" si="6"/>
        <v>-26.73284708505844</v>
      </c>
      <c r="I50" s="21">
        <f t="shared" si="5"/>
        <v>966.6666666666667</v>
      </c>
      <c r="J50" s="21">
        <f t="shared" si="6"/>
        <v>126.71115201109168</v>
      </c>
      <c r="K50" s="21">
        <f t="shared" si="7"/>
        <v>81.82255956543025</v>
      </c>
      <c r="L50" s="21">
        <f t="shared" si="8"/>
        <v>87.03527351713109</v>
      </c>
    </row>
    <row r="51" spans="1:12" s="17" customFormat="1" ht="12.75">
      <c r="A51" s="4" t="s">
        <v>10</v>
      </c>
      <c r="B51" s="21">
        <f t="shared" si="6"/>
        <v>16.75665589252695</v>
      </c>
      <c r="C51" s="21">
        <f t="shared" si="9"/>
        <v>91.31173278137076</v>
      </c>
      <c r="D51" s="21">
        <f t="shared" si="6"/>
        <v>60.4983440419131</v>
      </c>
      <c r="E51" s="21">
        <f t="shared" si="6"/>
        <v>43.857388113657095</v>
      </c>
      <c r="F51" s="21">
        <f t="shared" si="10"/>
        <v>12.881724905327596</v>
      </c>
      <c r="G51" s="21">
        <f t="shared" si="6"/>
        <v>49.574320684693454</v>
      </c>
      <c r="H51" s="21"/>
      <c r="I51" s="21">
        <f t="shared" si="5"/>
        <v>71.7224010074157</v>
      </c>
      <c r="J51" s="21">
        <f t="shared" si="6"/>
        <v>39.64675611607902</v>
      </c>
      <c r="K51" s="21">
        <f t="shared" si="7"/>
        <v>19.895237357272123</v>
      </c>
      <c r="L51" s="21">
        <f t="shared" si="8"/>
        <v>32.59556981241407</v>
      </c>
    </row>
    <row r="52" spans="1:12" s="17" customFormat="1" ht="12.75">
      <c r="A52" s="4" t="s">
        <v>11</v>
      </c>
      <c r="B52" s="21">
        <f t="shared" si="6"/>
        <v>59.18363451553348</v>
      </c>
      <c r="C52" s="21">
        <f t="shared" si="9"/>
        <v>-3.7049904122693045</v>
      </c>
      <c r="D52" s="21">
        <f t="shared" si="6"/>
        <v>120.93525416692903</v>
      </c>
      <c r="E52" s="21">
        <f t="shared" si="6"/>
        <v>70.21411965440765</v>
      </c>
      <c r="F52" s="21">
        <f t="shared" si="10"/>
        <v>-93.78240788722353</v>
      </c>
      <c r="G52" s="21">
        <f t="shared" si="6"/>
        <v>-29.663198078936027</v>
      </c>
      <c r="H52" s="21">
        <f t="shared" si="6"/>
        <v>35.49606940295633</v>
      </c>
      <c r="I52" s="21"/>
      <c r="J52" s="21">
        <f t="shared" si="6"/>
        <v>52.508699837309855</v>
      </c>
      <c r="K52" s="21">
        <f t="shared" si="7"/>
        <v>56.795922592445834</v>
      </c>
      <c r="L52" s="21">
        <f t="shared" si="8"/>
        <v>64.8581339481945</v>
      </c>
    </row>
    <row r="53" spans="1:12" s="17" customFormat="1" ht="12.75">
      <c r="A53" s="4" t="s">
        <v>12</v>
      </c>
      <c r="B53" s="21">
        <f t="shared" si="6"/>
        <v>5.622808523785139</v>
      </c>
      <c r="C53" s="21">
        <f t="shared" si="9"/>
        <v>40.421006328813824</v>
      </c>
      <c r="D53" s="21">
        <f t="shared" si="6"/>
        <v>-14.477208201071335</v>
      </c>
      <c r="E53" s="21">
        <f t="shared" si="6"/>
        <v>64.22377999762972</v>
      </c>
      <c r="F53" s="21">
        <f t="shared" si="10"/>
        <v>33.44489033822722</v>
      </c>
      <c r="G53" s="21">
        <f t="shared" si="6"/>
        <v>7.966761853555515</v>
      </c>
      <c r="H53" s="21">
        <f t="shared" si="6"/>
        <v>46.48636675806011</v>
      </c>
      <c r="I53" s="21">
        <f>+(I21/I37-1)*100</f>
        <v>132.92682926829266</v>
      </c>
      <c r="J53" s="21"/>
      <c r="K53" s="21">
        <f t="shared" si="7"/>
        <v>82.69031435772325</v>
      </c>
      <c r="L53" s="21">
        <f t="shared" si="8"/>
        <v>27.8735460142004</v>
      </c>
    </row>
    <row r="54" spans="1:12" s="17" customFormat="1" ht="12.75">
      <c r="A54" s="4" t="s">
        <v>13</v>
      </c>
      <c r="B54" s="21">
        <f t="shared" si="6"/>
        <v>29.704094855924602</v>
      </c>
      <c r="C54" s="21">
        <f t="shared" si="9"/>
        <v>32.61530709122895</v>
      </c>
      <c r="D54" s="21">
        <f t="shared" si="6"/>
        <v>47.21635050013406</v>
      </c>
      <c r="E54" s="21">
        <f t="shared" si="6"/>
        <v>11.224210737565787</v>
      </c>
      <c r="F54" s="21">
        <f t="shared" si="10"/>
        <v>-12.59900505189081</v>
      </c>
      <c r="G54" s="21">
        <f t="shared" si="6"/>
        <v>-71.61293761941816</v>
      </c>
      <c r="H54" s="21">
        <f t="shared" si="6"/>
        <v>19.80835770428282</v>
      </c>
      <c r="I54" s="21">
        <f>+(I22/I38-1)*100</f>
        <v>-0.07284382284382662</v>
      </c>
      <c r="J54" s="21">
        <f t="shared" si="6"/>
        <v>136.95061336253463</v>
      </c>
      <c r="K54" s="21"/>
      <c r="L54" s="21">
        <f t="shared" si="6"/>
        <v>26.78330057965612</v>
      </c>
    </row>
    <row r="55" spans="1:12" s="17" customFormat="1" ht="12.75">
      <c r="A55" s="4" t="s">
        <v>14</v>
      </c>
      <c r="B55" s="21">
        <f t="shared" si="6"/>
        <v>-12.100953271622949</v>
      </c>
      <c r="C55" s="21">
        <f t="shared" si="9"/>
        <v>317.98868669188096</v>
      </c>
      <c r="D55" s="21">
        <f t="shared" si="6"/>
        <v>-4.6622167465124935</v>
      </c>
      <c r="E55" s="21">
        <f t="shared" si="6"/>
        <v>57.56953980387647</v>
      </c>
      <c r="F55" s="21">
        <f t="shared" si="10"/>
        <v>-15.946245505916734</v>
      </c>
      <c r="G55" s="21">
        <f t="shared" si="6"/>
        <v>177.7727440098427</v>
      </c>
      <c r="H55" s="21">
        <f t="shared" si="6"/>
        <v>4.646340272831084</v>
      </c>
      <c r="I55" s="21">
        <f>+(I23/I39-1)*100</f>
        <v>46.695932784835904</v>
      </c>
      <c r="J55" s="21">
        <f t="shared" si="6"/>
        <v>-33.19972871555187</v>
      </c>
      <c r="K55" s="21">
        <f t="shared" si="6"/>
        <v>-41.79497089341145</v>
      </c>
      <c r="L55" s="21">
        <f t="shared" si="6"/>
        <v>21.226959289147796</v>
      </c>
    </row>
    <row r="56" spans="1:12" s="20" customFormat="1" ht="15" customHeight="1">
      <c r="A56" s="18" t="s">
        <v>39</v>
      </c>
      <c r="B56" s="22">
        <f t="shared" si="6"/>
        <v>36.47692916161232</v>
      </c>
      <c r="C56" s="22">
        <f t="shared" si="9"/>
        <v>32.275071994228476</v>
      </c>
      <c r="D56" s="22">
        <f t="shared" si="6"/>
        <v>39.618681517630726</v>
      </c>
      <c r="E56" s="22">
        <f t="shared" si="6"/>
        <v>32.24039881045504</v>
      </c>
      <c r="F56" s="22">
        <f t="shared" si="10"/>
        <v>-3.594156469122256</v>
      </c>
      <c r="G56" s="22">
        <f t="shared" si="6"/>
        <v>26.074391919434547</v>
      </c>
      <c r="H56" s="22">
        <f t="shared" si="6"/>
        <v>6.266411088207713</v>
      </c>
      <c r="I56" s="22">
        <f>+(I24/I40-1)*100</f>
        <v>55.435044327252236</v>
      </c>
      <c r="J56" s="22">
        <f t="shared" si="6"/>
        <v>39.718640978301224</v>
      </c>
      <c r="K56" s="22">
        <f t="shared" si="6"/>
        <v>30.30857559351523</v>
      </c>
      <c r="L56" s="22">
        <f>+(L24/L40-1)*100</f>
        <v>28.112624621863457</v>
      </c>
    </row>
    <row r="57" spans="1:12" ht="9" customHeight="1" thickBot="1">
      <c r="A57" s="10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1:12" ht="2.25" customHeight="1">
      <c r="A58" s="2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</row>
    <row r="59" spans="1:12" s="26" customFormat="1" ht="12">
      <c r="A59" s="26" t="s">
        <v>53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</row>
    <row r="60" spans="1:12" s="26" customFormat="1" ht="12">
      <c r="A60" s="26" t="s">
        <v>57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</sheetData>
  <printOptions/>
  <pageMargins left="0.7874015748031497" right="0.7874015748031497" top="0.7874015748031497" bottom="0.7874015748031497" header="0" footer="0"/>
  <pageSetup fitToHeight="2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" sqref="B1"/>
    </sheetView>
  </sheetViews>
  <sheetFormatPr defaultColWidth="11.421875" defaultRowHeight="12.75"/>
  <cols>
    <col min="1" max="1" width="11.8515625" style="0" customWidth="1"/>
    <col min="2" max="11" width="8.00390625" style="0" customWidth="1"/>
    <col min="12" max="12" width="8.7109375" style="0" customWidth="1"/>
  </cols>
  <sheetData>
    <row r="1" ht="15">
      <c r="A1" s="1" t="s">
        <v>15</v>
      </c>
    </row>
    <row r="2" ht="12.75">
      <c r="A2" s="6" t="str">
        <f>+Exp!A2</f>
        <v>ARGENTINA, BOLIVIA, BRASIL, CHILE, COLOMBIA, ECUADOR, MÉXICO, PARAGUAY, PERÚ Y URUGUAY</v>
      </c>
    </row>
    <row r="3" ht="12.75">
      <c r="A3" s="6" t="s">
        <v>33</v>
      </c>
    </row>
    <row r="4" ht="12.75">
      <c r="A4" s="3" t="str">
        <f>+Exp!A4</f>
        <v>Enero-marzo 2007-2008</v>
      </c>
    </row>
    <row r="5" spans="1:12" ht="7.5" customHeight="1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5" customHeight="1" thickBot="1">
      <c r="A6" s="12"/>
      <c r="B6" s="13" t="s">
        <v>34</v>
      </c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5" customHeight="1" thickBot="1">
      <c r="A7" s="29" t="s">
        <v>1</v>
      </c>
      <c r="B7" s="13" t="s">
        <v>41</v>
      </c>
      <c r="C7" s="13" t="s">
        <v>42</v>
      </c>
      <c r="D7" s="13" t="s">
        <v>43</v>
      </c>
      <c r="E7" s="13" t="s">
        <v>51</v>
      </c>
      <c r="F7" s="16" t="s">
        <v>44</v>
      </c>
      <c r="G7" s="13" t="s">
        <v>45</v>
      </c>
      <c r="H7" s="13" t="s">
        <v>46</v>
      </c>
      <c r="I7" s="13" t="s">
        <v>52</v>
      </c>
      <c r="J7" s="13" t="s">
        <v>48</v>
      </c>
      <c r="K7" s="13" t="s">
        <v>49</v>
      </c>
      <c r="L7" s="13" t="s">
        <v>22</v>
      </c>
    </row>
    <row r="8" spans="1:12" s="32" customFormat="1" ht="24.75" customHeight="1">
      <c r="A8" s="30"/>
      <c r="B8" s="30" t="s">
        <v>30</v>
      </c>
      <c r="C8" s="30"/>
      <c r="D8" s="31"/>
      <c r="E8" s="31"/>
      <c r="F8" s="31"/>
      <c r="G8" s="31"/>
      <c r="H8" s="31"/>
      <c r="I8" s="31"/>
      <c r="J8" s="31"/>
      <c r="K8" s="31"/>
      <c r="L8" s="31"/>
    </row>
    <row r="9" spans="1:12" ht="12.75">
      <c r="A9" s="4" t="s">
        <v>3</v>
      </c>
      <c r="B9" s="25"/>
      <c r="C9" s="25">
        <f>(Exp!C12-Exp!C28)/(Exp!$L$24-Exp!$L$40)*100</f>
        <v>0.5171077905198082</v>
      </c>
      <c r="D9" s="25">
        <f>(Exp!D12-Exp!D28)/(Exp!$L$24-Exp!$L$40)*100</f>
        <v>16.15796701795394</v>
      </c>
      <c r="E9" s="25">
        <f>(Exp!F12-Exp!F28)/(Exp!$L$24-Exp!$L$40)*100</f>
        <v>0.2779050339137839</v>
      </c>
      <c r="F9" s="25">
        <f>(Exp!E12-Exp!E28)/(Exp!$L$24-Exp!$L$40)*100</f>
        <v>1.1369732329560494</v>
      </c>
      <c r="G9" s="25">
        <f>(Exp!G12-Exp!G28)/(Exp!$L$24-Exp!$L$40)*100</f>
        <v>0.04997469621101805</v>
      </c>
      <c r="H9" s="25">
        <f>(Exp!H12-Exp!H28)/(Exp!$L$24-Exp!$L$40)*100</f>
        <v>0.6371862231890711</v>
      </c>
      <c r="I9" s="25">
        <f>(Exp!I12-Exp!I28)/(Exp!$L$24-Exp!$L$40)*100</f>
        <v>0.6796764867092271</v>
      </c>
      <c r="J9" s="25">
        <f>(Exp!J12-Exp!J28)/(Exp!$L$24-Exp!$L$40)*100</f>
        <v>0.22259993231883465</v>
      </c>
      <c r="K9" s="25">
        <f>(Exp!K12-Exp!K28)/(Exp!$L$24-Exp!$L$40)*100</f>
        <v>0.38452755475023565</v>
      </c>
      <c r="L9" s="25">
        <f>(Exp!L12-Exp!L28)/(Exp!$L$24-Exp!$L$40)*100</f>
        <v>20.063917968521984</v>
      </c>
    </row>
    <row r="10" spans="1:12" ht="12.75">
      <c r="A10" s="4" t="s">
        <v>4</v>
      </c>
      <c r="B10" s="25">
        <f>(Exp!B13-Exp!B29)/(Exp!$L$24-Exp!$L$40)*100</f>
        <v>0.34292556196100404</v>
      </c>
      <c r="C10" s="25"/>
      <c r="D10" s="25">
        <f>(Exp!D13-Exp!D29)/(Exp!$L$24-Exp!$L$40)*100</f>
        <v>0.44662895750830994</v>
      </c>
      <c r="E10" s="25">
        <f>(Exp!F13-Exp!F29)/(Exp!$L$24-Exp!$L$40)*100</f>
        <v>0.1254738742671153</v>
      </c>
      <c r="F10" s="25">
        <f>(Exp!E13-Exp!E29)/(Exp!$L$24-Exp!$L$40)*100</f>
        <v>-0.15830833481875875</v>
      </c>
      <c r="G10" s="25">
        <f>(Exp!G13-Exp!G29)/(Exp!$L$24-Exp!$L$40)*100</f>
        <v>0.03130421991239453</v>
      </c>
      <c r="H10" s="25">
        <f>(Exp!H13-Exp!H29)/(Exp!$L$24-Exp!$L$40)*100</f>
        <v>0.14619279771338264</v>
      </c>
      <c r="I10" s="25">
        <f>(Exp!I13-Exp!I29)/(Exp!$L$24-Exp!$L$40)*100</f>
        <v>0.02617089166360532</v>
      </c>
      <c r="J10" s="25">
        <f>(Exp!J13-Exp!J29)/(Exp!$L$24-Exp!$L$40)*100</f>
        <v>0.33874279617831465</v>
      </c>
      <c r="K10" s="25">
        <f>(Exp!K13-Exp!K29)/(Exp!$L$24-Exp!$L$40)*100</f>
        <v>0.0167402735153235</v>
      </c>
      <c r="L10" s="25">
        <f>(Exp!L13-Exp!L29)/(Exp!$L$24-Exp!$L$40)*100</f>
        <v>1.3158710379006906</v>
      </c>
    </row>
    <row r="11" spans="1:12" ht="12.75">
      <c r="A11" s="4" t="s">
        <v>5</v>
      </c>
      <c r="B11" s="25">
        <f>(Exp!B14-Exp!B30)/(Exp!$L$24-Exp!$L$40)*100</f>
        <v>15.61198186099265</v>
      </c>
      <c r="C11" s="25">
        <f>(Exp!C14-Exp!C30)/(Exp!$L$24-Exp!$L$40)*100</f>
        <v>4.426199870438642</v>
      </c>
      <c r="D11" s="25"/>
      <c r="E11" s="25">
        <f>(Exp!F14-Exp!F30)/(Exp!$L$24-Exp!$L$40)*100</f>
        <v>0.6347393167700457</v>
      </c>
      <c r="F11" s="25">
        <f>(Exp!E14-Exp!E30)/(Exp!$L$24-Exp!$L$40)*100</f>
        <v>3.002296984857551</v>
      </c>
      <c r="G11" s="25">
        <f>(Exp!G14-Exp!G30)/(Exp!$L$24-Exp!$L$40)*100</f>
        <v>0.10392726474575391</v>
      </c>
      <c r="H11" s="25">
        <f>(Exp!H14-Exp!H30)/(Exp!$L$24-Exp!$L$40)*100</f>
        <v>3.0294225341788863</v>
      </c>
      <c r="I11" s="25">
        <f>(Exp!I14-Exp!I30)/(Exp!$L$24-Exp!$L$40)*100</f>
        <v>0.9799119047069713</v>
      </c>
      <c r="J11" s="25">
        <f>(Exp!J14-Exp!J30)/(Exp!$L$24-Exp!$L$40)*100</f>
        <v>0.45356966965163414</v>
      </c>
      <c r="K11" s="25">
        <f>(Exp!K14-Exp!K30)/(Exp!$L$24-Exp!$L$40)*100</f>
        <v>1.2843164563279597</v>
      </c>
      <c r="L11" s="25">
        <f>(Exp!L14-Exp!L30)/(Exp!$L$24-Exp!$L$40)*100</f>
        <v>29.526365862670108</v>
      </c>
    </row>
    <row r="12" spans="1:12" ht="12.75">
      <c r="A12" s="17" t="s">
        <v>7</v>
      </c>
      <c r="B12" s="25">
        <f>(Exp!B16-Exp!B32)/(Exp!$L$24-Exp!$L$40)*100</f>
        <v>0.00256403450268906</v>
      </c>
      <c r="C12" s="25">
        <f>(Exp!C16-Exp!C32)/(Exp!$L$24-Exp!$L$40)*100</f>
        <v>0.2043272543107061</v>
      </c>
      <c r="D12" s="25">
        <f>(Exp!D16-Exp!D32)/(Exp!$L$24-Exp!$L$40)*100</f>
        <v>-1.2907682814708445</v>
      </c>
      <c r="E12" s="25"/>
      <c r="F12" s="25">
        <f>(Exp!E16-Exp!E32)/(Exp!$L$24-Exp!$L$40)*100</f>
        <v>0.31411536359215286</v>
      </c>
      <c r="G12" s="25">
        <f>(Exp!G16-Exp!G32)/(Exp!$L$24-Exp!$L$40)*100</f>
        <v>0.21209552617163585</v>
      </c>
      <c r="H12" s="25">
        <f>(Exp!H16-Exp!H32)/(Exp!$L$24-Exp!$L$40)*100</f>
        <v>1.0175090813917287</v>
      </c>
      <c r="I12" s="25">
        <f>(Exp!I16-Exp!I32)/(Exp!$L$24-Exp!$L$40)*100</f>
        <v>-0.008124034538955795</v>
      </c>
      <c r="J12" s="25">
        <f>(Exp!J16-Exp!J32)/(Exp!$L$24-Exp!$L$40)*100</f>
        <v>0.6314171265749099</v>
      </c>
      <c r="K12" s="25">
        <f>(Exp!K16-Exp!K32)/(Exp!$L$24-Exp!$L$40)*100</f>
        <v>-0.013198194456338774</v>
      </c>
      <c r="L12" s="25">
        <f>(Exp!L16-Exp!L32)/(Exp!$L$24-Exp!$L$40)*100</f>
        <v>1.0699378760776834</v>
      </c>
    </row>
    <row r="13" spans="1:12" ht="12.75">
      <c r="A13" s="4" t="s">
        <v>9</v>
      </c>
      <c r="B13" s="25">
        <f>(Exp!B17-Exp!B33)/(Exp!$L$24-Exp!$L$40)*100</f>
        <v>-0.302321636892978</v>
      </c>
      <c r="C13" s="25">
        <f>(Exp!C17-Exp!C33)/(Exp!$L$24-Exp!$L$40)*100</f>
        <v>0.00037479813136789516</v>
      </c>
      <c r="D13" s="25">
        <f>(Exp!D17-Exp!D33)/(Exp!$L$24-Exp!$L$40)*100</f>
        <v>0.525820011499375</v>
      </c>
      <c r="E13" s="25">
        <f>(Exp!F17-Exp!F33)/(Exp!$L$24-Exp!$L$40)*100</f>
        <v>0.07577880010028754</v>
      </c>
      <c r="F13" s="25">
        <f>(Exp!E17-Exp!E33)/(Exp!$L$24-Exp!$L$40)*100</f>
        <v>0.11449038141805662</v>
      </c>
      <c r="G13" s="25">
        <f>(Exp!G17-Exp!G33)/(Exp!$L$24-Exp!$L$40)*100</f>
        <v>0.0013101664412552</v>
      </c>
      <c r="H13" s="25">
        <f>(Exp!H17-Exp!H33)/(Exp!$L$24-Exp!$L$40)*100</f>
        <v>0.2305968574172091</v>
      </c>
      <c r="I13" s="25">
        <f>(Exp!I17-Exp!I33)/(Exp!$L$24-Exp!$L$40)*100</f>
        <v>-0.0017250672251503233</v>
      </c>
      <c r="J13" s="25">
        <f>(Exp!J17-Exp!J33)/(Exp!$L$24-Exp!$L$40)*100</f>
        <v>0.004655587836572784</v>
      </c>
      <c r="K13" s="25">
        <f>(Exp!K17-Exp!K33)/(Exp!$L$24-Exp!$L$40)*100</f>
        <v>0.23031988829050437</v>
      </c>
      <c r="L13" s="25">
        <f>(Exp!L17-Exp!L33)/(Exp!$L$24-Exp!$L$40)*100</f>
        <v>0.8792997870165005</v>
      </c>
    </row>
    <row r="14" spans="1:12" ht="12.75">
      <c r="A14" s="4" t="s">
        <v>6</v>
      </c>
      <c r="B14" s="25">
        <f>(Exp!B15-Exp!B31)/(Exp!$L$24-Exp!$L$40)*100</f>
        <v>3.4074380306312873</v>
      </c>
      <c r="C14" s="25">
        <f>(Exp!C15-Exp!C31)/(Exp!$L$24-Exp!$L$40)*100</f>
        <v>0.03215897420899247</v>
      </c>
      <c r="D14" s="25">
        <f>(Exp!D15-Exp!D31)/(Exp!$L$24-Exp!$L$40)*100</f>
        <v>-1.6194217344716635</v>
      </c>
      <c r="E14" s="25">
        <f>(Exp!F15-Exp!F31)/(Exp!$L$24-Exp!$L$40)*100</f>
        <v>1.4964943206954602</v>
      </c>
      <c r="F14" s="25"/>
      <c r="G14" s="25">
        <f>(Exp!G15-Exp!G31)/(Exp!$L$24-Exp!$L$40)*100</f>
        <v>2.9854102895528896</v>
      </c>
      <c r="H14" s="25">
        <f>(Exp!H15-Exp!H31)/(Exp!$L$24-Exp!$L$40)*100</f>
        <v>1.80402880096795</v>
      </c>
      <c r="I14" s="25">
        <f>(Exp!I15-Exp!I31)/(Exp!$L$24-Exp!$L$40)*100</f>
        <v>0.522194067633752</v>
      </c>
      <c r="J14" s="25">
        <f>(Exp!J15-Exp!J31)/(Exp!$L$24-Exp!$L$40)*100</f>
        <v>2.729905274936722</v>
      </c>
      <c r="K14" s="25">
        <f>(Exp!K15-Exp!K31)/(Exp!$L$24-Exp!$L$40)*100</f>
        <v>0.016848996983000915</v>
      </c>
      <c r="L14" s="25">
        <f>(Exp!L15-Exp!L31)/(Exp!$L$24-Exp!$L$40)*100</f>
        <v>11.375057021138387</v>
      </c>
    </row>
    <row r="15" spans="1:12" ht="12.75">
      <c r="A15" s="4" t="s">
        <v>20</v>
      </c>
      <c r="B15" s="25">
        <f>(Exp!B18-Exp!B34)/(Exp!$L$24-Exp!$L$40)*100</f>
        <v>0.3562402042052644</v>
      </c>
      <c r="C15" s="25">
        <f>(Exp!C18-Exp!C34)/(Exp!$L$24-Exp!$L$40)*100</f>
        <v>-0.004421980412476065</v>
      </c>
      <c r="D15" s="25">
        <f>(Exp!D18-Exp!D34)/(Exp!$L$24-Exp!$L$40)*100</f>
        <v>0.06597295491289829</v>
      </c>
      <c r="E15" s="25">
        <f>(Exp!F18-Exp!F34)/(Exp!$L$24-Exp!$L$40)*100</f>
        <v>0.2863703836190343</v>
      </c>
      <c r="F15" s="25">
        <f>(Exp!E18-Exp!E34)/(Exp!$L$24-Exp!$L$40)*100</f>
        <v>0.18646543320452436</v>
      </c>
      <c r="G15" s="25"/>
      <c r="H15" s="25">
        <f>(Exp!H18-Exp!H34)/(Exp!$L$24-Exp!$L$40)*100</f>
        <v>0.027345338072317624</v>
      </c>
      <c r="I15" s="25">
        <f>(Exp!I18-Exp!I34)/(Exp!$L$24-Exp!$L$40)*100</f>
        <v>0.06247102421334973</v>
      </c>
      <c r="J15" s="25">
        <f>(Exp!J18-Exp!J34)/(Exp!$L$24-Exp!$L$40)*100</f>
        <v>0.33035131724280314</v>
      </c>
      <c r="K15" s="25">
        <f>(Exp!K18-Exp!K34)/(Exp!$L$24-Exp!$L$40)*100</f>
        <v>0.012962626943037691</v>
      </c>
      <c r="L15" s="25">
        <f>(Exp!L18-Exp!L34)/(Exp!$L$24-Exp!$L$40)*100</f>
        <v>1.3237573020007525</v>
      </c>
    </row>
    <row r="16" spans="1:12" ht="12.75">
      <c r="A16" s="4" t="s">
        <v>10</v>
      </c>
      <c r="B16" s="25">
        <f>(Exp!B19-Exp!B35)/(Exp!$L$24-Exp!$L$40)*100</f>
        <v>-0.5023476890876317</v>
      </c>
      <c r="C16" s="25">
        <f>(Exp!C19-Exp!C35)/(Exp!$L$24-Exp!$L$40)*100</f>
        <v>0.045195015294999995</v>
      </c>
      <c r="D16" s="25">
        <f>(Exp!D19-Exp!D35)/(Exp!$L$24-Exp!$L$40)*100</f>
        <v>-0.37114856735103474</v>
      </c>
      <c r="E16" s="25">
        <f>(Exp!F19-Exp!F35)/(Exp!$L$24-Exp!$L$40)*100</f>
        <v>0.26443722929059305</v>
      </c>
      <c r="F16" s="25">
        <f>(Exp!E19-Exp!E35)/(Exp!$L$24-Exp!$L$40)*100</f>
        <v>0.9990638173374702</v>
      </c>
      <c r="G16" s="25">
        <f>(Exp!G19-Exp!G35)/(Exp!$L$24-Exp!$L$40)*100</f>
        <v>-0.08186893334690694</v>
      </c>
      <c r="H16" s="25"/>
      <c r="I16" s="25">
        <f>(Exp!I19-Exp!I35)/(Exp!$L$24-Exp!$L$40)*100</f>
        <v>-0.01775197383829905</v>
      </c>
      <c r="J16" s="25">
        <f>(Exp!J19-Exp!J35)/(Exp!$L$24-Exp!$L$40)*100</f>
        <v>0.7798206053094049</v>
      </c>
      <c r="K16" s="25">
        <f>(Exp!K19-Exp!K35)/(Exp!$L$24-Exp!$L$40)*100</f>
        <v>0.05668221465149637</v>
      </c>
      <c r="L16" s="25">
        <f>(Exp!L19-Exp!L35)/(Exp!$L$24-Exp!$L$40)*100</f>
        <v>1.1720817182600922</v>
      </c>
    </row>
    <row r="17" spans="1:12" ht="12.75">
      <c r="A17" s="4" t="s">
        <v>11</v>
      </c>
      <c r="B17" s="25">
        <f>(Exp!B20-Exp!B36)/(Exp!$L$24-Exp!$L$40)*100</f>
        <v>0.5975056113073028</v>
      </c>
      <c r="C17" s="25">
        <f>(Exp!C20-Exp!C36)/(Exp!$L$24-Exp!$L$40)*100</f>
        <v>0.08803599058481194</v>
      </c>
      <c r="D17" s="25">
        <f>(Exp!D20-Exp!D36)/(Exp!$L$24-Exp!$L$40)*100</f>
        <v>2.9351429954009904</v>
      </c>
      <c r="E17" s="25">
        <f>(Exp!F20-Exp!F36)/(Exp!$L$24-Exp!$L$40)*100</f>
        <v>0.009016932725851396</v>
      </c>
      <c r="F17" s="25">
        <f>(Exp!E20-Exp!E36)/(Exp!$L$24-Exp!$L$40)*100</f>
        <v>0.08167305505976587</v>
      </c>
      <c r="G17" s="25">
        <f>(Exp!G20-Exp!G36)/(Exp!$L$24-Exp!$L$40)*100</f>
        <v>0.001329776179797501</v>
      </c>
      <c r="H17" s="25">
        <f>(Exp!H20-Exp!H36)/(Exp!$L$24-Exp!$L$40)*100</f>
        <v>0.3162450591944767</v>
      </c>
      <c r="I17" s="25"/>
      <c r="J17" s="25">
        <f>(Exp!J20-Exp!J36)/(Exp!$L$24-Exp!$L$40)*100</f>
        <v>0.001356993907127651</v>
      </c>
      <c r="K17" s="25">
        <f>(Exp!K20-Exp!K36)/(Exp!$L$24-Exp!$L$40)*100</f>
        <v>0.009730838822115256</v>
      </c>
      <c r="L17" s="25">
        <f>(Exp!L20-Exp!L36)/(Exp!$L$24-Exp!$L$40)*100</f>
        <v>4.04003725318224</v>
      </c>
    </row>
    <row r="18" spans="1:12" ht="12.75">
      <c r="A18" s="4" t="s">
        <v>12</v>
      </c>
      <c r="B18" s="25">
        <f>(Exp!B21-Exp!B37)/(Exp!$L$24-Exp!$L$40)*100</f>
        <v>2.3139903869775083</v>
      </c>
      <c r="C18" s="25">
        <f>(Exp!C21-Exp!C37)/(Exp!$L$24-Exp!$L$40)*100</f>
        <v>-0.0386793297852992</v>
      </c>
      <c r="D18" s="25">
        <f>(Exp!D21-Exp!D37)/(Exp!$L$24-Exp!$L$40)*100</f>
        <v>1.9142261100547175</v>
      </c>
      <c r="E18" s="25">
        <f>(Exp!F21-Exp!F37)/(Exp!$L$24-Exp!$L$40)*100</f>
        <v>0.2003135340579585</v>
      </c>
      <c r="F18" s="25">
        <f>(Exp!E21-Exp!E37)/(Exp!$L$24-Exp!$L$40)*100</f>
        <v>1.3091448397835617</v>
      </c>
      <c r="G18" s="25">
        <f>(Exp!G21-Exp!G37)/(Exp!$L$24-Exp!$L$40)*100</f>
        <v>4.595866023982244</v>
      </c>
      <c r="H18" s="25">
        <f>(Exp!H21-Exp!H37)/(Exp!$L$24-Exp!$L$40)*100</f>
        <v>1.1468819133816508</v>
      </c>
      <c r="I18" s="25">
        <f>(Exp!I21-Exp!I37)/(Exp!$L$24-Exp!$L$40)*100</f>
        <v>0.25454325277773654</v>
      </c>
      <c r="J18" s="25"/>
      <c r="K18" s="25">
        <f>(Exp!K21-Exp!K37)/(Exp!$L$24-Exp!$L$40)*100</f>
        <v>0.13260249695118367</v>
      </c>
      <c r="L18" s="25">
        <f>(Exp!L21-Exp!L37)/(Exp!$L$24-Exp!$L$40)*100</f>
        <v>11.82888922818126</v>
      </c>
    </row>
    <row r="19" spans="1:12" ht="12.75">
      <c r="A19" s="4" t="s">
        <v>13</v>
      </c>
      <c r="B19" s="25">
        <f>(Exp!B22-Exp!B38)/(Exp!$L$24-Exp!$L$40)*100</f>
        <v>0.4136508500190601</v>
      </c>
      <c r="C19" s="25">
        <f>(Exp!C22-Exp!C38)/(Exp!$L$24-Exp!$L$40)*100</f>
        <v>0.0010732986401029484</v>
      </c>
      <c r="D19" s="25">
        <f>(Exp!D22-Exp!D38)/(Exp!$L$24-Exp!$L$40)*100</f>
        <v>0.8134177344473097</v>
      </c>
      <c r="E19" s="25">
        <f>(Exp!F22-Exp!F38)/(Exp!$L$24-Exp!$L$40)*100</f>
        <v>0.025589436081446863</v>
      </c>
      <c r="F19" s="25">
        <f>(Exp!E22-Exp!E38)/(Exp!$L$24-Exp!$L$40)*100</f>
        <v>0.12551580490113454</v>
      </c>
      <c r="G19" s="25">
        <f>(Exp!G22-Exp!G38)/(Exp!$L$24-Exp!$L$40)*100</f>
        <v>-0.0010365147515219468</v>
      </c>
      <c r="H19" s="25">
        <f>(Exp!H22-Exp!H38)/(Exp!$L$24-Exp!$L$40)*100</f>
        <v>0.3032509829489498</v>
      </c>
      <c r="I19" s="25">
        <f>(Exp!I22-Exp!I38)/(Exp!$L$24-Exp!$L$40)*100</f>
        <v>1.1973588400618171</v>
      </c>
      <c r="J19" s="25">
        <f>(Exp!J22-Exp!J38)/(Exp!$L$24-Exp!$L$40)*100</f>
        <v>0.03421821231561704</v>
      </c>
      <c r="K19" s="25"/>
      <c r="L19" s="25">
        <f>(Exp!L22-Exp!L38)/(Exp!$L$24-Exp!$L$40)*100</f>
        <v>2.9130386446639136</v>
      </c>
    </row>
    <row r="20" spans="1:12" ht="12.75">
      <c r="A20" s="4" t="s">
        <v>14</v>
      </c>
      <c r="B20" s="25">
        <f>(Exp!B23-Exp!B39)/(Exp!$L$24-Exp!$L$40)*100</f>
        <v>0.502025388143083</v>
      </c>
      <c r="C20" s="25">
        <f>(Exp!C23-Exp!C39)/(Exp!$L$24-Exp!$L$40)*100</f>
        <v>0.34458111281046355</v>
      </c>
      <c r="D20" s="25">
        <f>(Exp!D23-Exp!D39)/(Exp!$L$24-Exp!$L$40)*100</f>
        <v>0.6904273120746637</v>
      </c>
      <c r="E20" s="25">
        <f>(Exp!F23-Exp!F39)/(Exp!$L$24-Exp!$L$40)*100</f>
        <v>6.838451943883092</v>
      </c>
      <c r="F20" s="25">
        <f>(Exp!E23-Exp!E39)/(Exp!$L$24-Exp!$L$40)*100</f>
        <v>1.4194223538804907</v>
      </c>
      <c r="G20" s="25">
        <f>(Exp!G23-Exp!G39)/(Exp!$L$24-Exp!$L$40)*100</f>
        <v>0.9718156924060825</v>
      </c>
      <c r="H20" s="25">
        <f>(Exp!H23-Exp!H39)/(Exp!$L$24-Exp!$L$40)*100</f>
        <v>1.0417225230563738</v>
      </c>
      <c r="I20" s="25">
        <f>(Exp!I23-Exp!I39)/(Exp!$L$24-Exp!$L$40)*100</f>
        <v>0.9954227655690064</v>
      </c>
      <c r="J20" s="25">
        <f>(Exp!J23-Exp!J39)/(Exp!$L$24-Exp!$L$40)*100</f>
        <v>1.4368185326036045</v>
      </c>
      <c r="K20" s="25">
        <f>(Exp!K23-Exp!K39)/(Exp!$L$24-Exp!$L$40)*100</f>
        <v>0.25105867595959014</v>
      </c>
      <c r="L20" s="25">
        <f>(Exp!L23-Exp!L39)/(Exp!$L$24-Exp!$L$40)*100</f>
        <v>14.491746300386444</v>
      </c>
    </row>
    <row r="21" spans="1:12" ht="6" customHeight="1">
      <c r="A21" s="4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 customHeight="1">
      <c r="A22" s="18" t="s">
        <v>39</v>
      </c>
      <c r="B22" s="25">
        <f>(Exp!B24-Exp!B40)/(Exp!$L$24-Exp!$L$40)*100</f>
        <v>22.743652602759244</v>
      </c>
      <c r="C22" s="25">
        <f>(Exp!C24-Exp!C40)/(Exp!$L$24-Exp!$L$40)*100</f>
        <v>5.615952794742118</v>
      </c>
      <c r="D22" s="25">
        <f>(Exp!D24-Exp!D40)/(Exp!$L$24-Exp!$L$40)*100</f>
        <v>20.26826451055864</v>
      </c>
      <c r="E22" s="25">
        <f>(Exp!F24-Exp!F40)/(Exp!$L$24-Exp!$L$40)*100</f>
        <v>10.23457080540467</v>
      </c>
      <c r="F22" s="25">
        <f>(Exp!E24-Exp!E40)/(Exp!$L$24-Exp!$L$40)*100</f>
        <v>8.530852932172007</v>
      </c>
      <c r="G22" s="25">
        <f>(Exp!G24-Exp!G40)/(Exp!$L$24-Exp!$L$40)*100</f>
        <v>8.870128207504647</v>
      </c>
      <c r="H22" s="25">
        <f>(Exp!H24-Exp!H40)/(Exp!$L$24-Exp!$L$40)*100</f>
        <v>9.700382111511999</v>
      </c>
      <c r="I22" s="25">
        <f>(Exp!I24-Exp!I40)/(Exp!$L$24-Exp!$L$40)*100</f>
        <v>4.690148157733059</v>
      </c>
      <c r="J22" s="25">
        <f>(Exp!J24-Exp!J40)/(Exp!$L$24-Exp!$L$40)*100</f>
        <v>6.963456048875543</v>
      </c>
      <c r="K22" s="25">
        <f>(Exp!K24-Exp!K40)/(Exp!$L$24-Exp!$L$40)*100</f>
        <v>2.38259182873811</v>
      </c>
      <c r="L22" s="25">
        <f>SUM(B22:K22)</f>
        <v>100.00000000000006</v>
      </c>
    </row>
    <row r="23" spans="1:12" s="32" customFormat="1" ht="24.75" customHeight="1">
      <c r="A23" s="30"/>
      <c r="B23" s="30" t="s">
        <v>31</v>
      </c>
      <c r="C23" s="30"/>
      <c r="D23" s="31"/>
      <c r="E23" s="31"/>
      <c r="F23" s="31"/>
      <c r="G23" s="31"/>
      <c r="H23" s="31"/>
      <c r="I23" s="31"/>
      <c r="J23" s="31"/>
      <c r="K23" s="31"/>
      <c r="L23" s="31"/>
    </row>
    <row r="24" spans="1:12" ht="12.75">
      <c r="A24" s="4" t="s">
        <v>3</v>
      </c>
      <c r="B24" s="25"/>
      <c r="C24" s="25">
        <f>(Imp!C12-Imp!C28)/(Imp!$L$24-Imp!$L$40)*100</f>
        <v>0.39262415680505897</v>
      </c>
      <c r="D24" s="25">
        <f>(Imp!D12-Imp!D28)/(Imp!$L$24-Imp!$L$40)*100</f>
        <v>16.781469652080336</v>
      </c>
      <c r="E24" s="25">
        <f>(Imp!F12-Imp!F28)/(Imp!$L$24-Imp!$L$40)*100</f>
        <v>-0.10503181376018515</v>
      </c>
      <c r="F24" s="25">
        <f>(Imp!E12-Imp!E28)/(Imp!$L$24-Imp!$L$40)*100</f>
        <v>1.6226037200604937</v>
      </c>
      <c r="G24" s="25">
        <f>(Imp!G12-Imp!G28)/(Imp!$L$24-Imp!$L$40)*100</f>
        <v>-0.12665857032756114</v>
      </c>
      <c r="H24" s="25">
        <f>(Imp!H12-Imp!H28)/(Imp!$L$24-Imp!$L$40)*100</f>
        <v>-0.743544285193405</v>
      </c>
      <c r="I24" s="25">
        <f>(Imp!I12-Imp!I28)/(Imp!$L$24-Imp!$L$40)*100</f>
        <v>0.2899264830617014</v>
      </c>
      <c r="J24" s="25">
        <f>(Imp!J12-Imp!J28)/(Imp!$L$24-Imp!$L$40)*100</f>
        <v>1.799026648950307</v>
      </c>
      <c r="K24" s="25">
        <f>(Imp!K12-Imp!K28)/(Imp!$L$24-Imp!$L$40)*100</f>
        <v>3.878246919344991</v>
      </c>
      <c r="L24" s="25">
        <f>(Imp!L12-Imp!L28)/(Imp!$L$24-Imp!$L$40)*100</f>
        <v>23.788662911021753</v>
      </c>
    </row>
    <row r="25" spans="1:12" ht="12.75">
      <c r="A25" s="4" t="s">
        <v>4</v>
      </c>
      <c r="B25" s="25">
        <f>(Imp!B13-Imp!B29)/(Imp!$L$24-Imp!$L$40)*100</f>
        <v>-0.28424200754739926</v>
      </c>
      <c r="C25" s="25"/>
      <c r="D25" s="25">
        <f>(Imp!D13-Imp!D29)/(Imp!$L$24-Imp!$L$40)*100</f>
        <v>4.564354418386904</v>
      </c>
      <c r="E25" s="25">
        <f>(Imp!F13-Imp!F29)/(Imp!$L$24-Imp!$L$40)*100</f>
        <v>0.45858541090144767</v>
      </c>
      <c r="F25" s="25">
        <f>(Imp!E13-Imp!E29)/(Imp!$L$24-Imp!$L$40)*100</f>
        <v>0.13805067326380122</v>
      </c>
      <c r="G25" s="25">
        <f>(Imp!G13-Imp!G29)/(Imp!$L$24-Imp!$L$40)*100</f>
        <v>0.004497682744197412</v>
      </c>
      <c r="H25" s="25">
        <f>(Imp!H13-Imp!H29)/(Imp!$L$24-Imp!$L$40)*100</f>
        <v>0.01747246619971969</v>
      </c>
      <c r="I25" s="25">
        <f>(Imp!I13-Imp!I29)/(Imp!$L$24-Imp!$L$40)*100</f>
        <v>0.12743071604477396</v>
      </c>
      <c r="J25" s="25">
        <f>(Imp!J13-Imp!J29)/(Imp!$L$24-Imp!$L$40)*100</f>
        <v>0.48434949416250933</v>
      </c>
      <c r="K25" s="25">
        <f>(Imp!K13-Imp!K29)/(Imp!$L$24-Imp!$L$40)*100</f>
        <v>0.0011317536025145021</v>
      </c>
      <c r="L25" s="25">
        <f>(Imp!L13-Imp!L29)/(Imp!$L$24-Imp!$L$40)*100</f>
        <v>5.51163060775847</v>
      </c>
    </row>
    <row r="26" spans="1:12" ht="12.75">
      <c r="A26" s="4" t="s">
        <v>5</v>
      </c>
      <c r="B26" s="25">
        <f>(Imp!B14-Imp!B30)/(Imp!$L$24-Imp!$L$40)*100</f>
        <v>19.309590916038186</v>
      </c>
      <c r="C26" s="25">
        <f>(Imp!C14-Imp!C30)/(Imp!$L$24-Imp!$L$40)*100</f>
        <v>0.4081673306054845</v>
      </c>
      <c r="D26" s="25"/>
      <c r="E26" s="25">
        <f>(Imp!F14-Imp!F30)/(Imp!$L$24-Imp!$L$40)*100</f>
        <v>-3.2460226332569233</v>
      </c>
      <c r="F26" s="25">
        <f>(Imp!E14-Imp!E30)/(Imp!$L$24-Imp!$L$40)*100</f>
        <v>0.08256357158361415</v>
      </c>
      <c r="G26" s="25">
        <f>(Imp!G14-Imp!G30)/(Imp!$L$24-Imp!$L$40)*100</f>
        <v>-0.463577007822128</v>
      </c>
      <c r="H26" s="25">
        <f>(Imp!H14-Imp!H30)/(Imp!$L$24-Imp!$L$40)*100</f>
        <v>-0.6880096035628219</v>
      </c>
      <c r="I26" s="25">
        <f>(Imp!I14-Imp!I30)/(Imp!$L$24-Imp!$L$40)*100</f>
        <v>3.871746656583118</v>
      </c>
      <c r="J26" s="25">
        <f>(Imp!J14-Imp!J30)/(Imp!$L$24-Imp!$L$40)*100</f>
        <v>0.854449723495905</v>
      </c>
      <c r="K26" s="25">
        <f>(Imp!K14-Imp!K30)/(Imp!$L$24-Imp!$L$40)*100</f>
        <v>0.715810222939521</v>
      </c>
      <c r="L26" s="25">
        <f>(Imp!L14-Imp!L30)/(Imp!$L$24-Imp!$L$40)*100</f>
        <v>20.84471917660395</v>
      </c>
    </row>
    <row r="27" spans="1:12" ht="12.75">
      <c r="A27" s="17" t="s">
        <v>7</v>
      </c>
      <c r="B27" s="25">
        <f>(Imp!B16-Imp!B32)/(Imp!$L$24-Imp!$L$40)*100</f>
        <v>0.41143962642233717</v>
      </c>
      <c r="C27" s="25">
        <f>(Imp!C16-Imp!C32)/(Imp!$L$24-Imp!$L$40)*100</f>
        <v>0.11690779395907606</v>
      </c>
      <c r="D27" s="25">
        <f>(Imp!D16-Imp!D32)/(Imp!$L$24-Imp!$L$40)*100</f>
        <v>1.4170701115763567</v>
      </c>
      <c r="E27" s="25"/>
      <c r="F27" s="25">
        <f>(Imp!E16-Imp!E32)/(Imp!$L$24-Imp!$L$40)*100</f>
        <v>5.313558587858038</v>
      </c>
      <c r="G27" s="25">
        <f>(Imp!G16-Imp!G32)/(Imp!$L$24-Imp!$L$40)*100</f>
        <v>-0.0030263133209873293</v>
      </c>
      <c r="H27" s="25">
        <f>(Imp!H16-Imp!H32)/(Imp!$L$24-Imp!$L$40)*100</f>
        <v>0.9987636300804825</v>
      </c>
      <c r="I27" s="25">
        <f>(Imp!I16-Imp!I32)/(Imp!$L$24-Imp!$L$40)*100</f>
        <v>0.01251373620001497</v>
      </c>
      <c r="J27" s="25">
        <f>(Imp!J16-Imp!J32)/(Imp!$L$24-Imp!$L$40)*100</f>
        <v>0.4520824514543504</v>
      </c>
      <c r="K27" s="25">
        <f>(Imp!K16-Imp!K32)/(Imp!$L$24-Imp!$L$40)*100</f>
        <v>0.005771524586433202</v>
      </c>
      <c r="L27" s="25">
        <f>(Imp!L16-Imp!L32)/(Imp!$L$24-Imp!$L$40)*100</f>
        <v>8.7250811488161</v>
      </c>
    </row>
    <row r="28" spans="1:12" ht="12.75">
      <c r="A28" s="4" t="s">
        <v>9</v>
      </c>
      <c r="B28" s="25">
        <f>(Imp!B17-Imp!B33)/(Imp!$L$24-Imp!$L$40)*100</f>
        <v>0.0025679251928765936</v>
      </c>
      <c r="C28" s="25">
        <f>(Imp!C17-Imp!C33)/(Imp!$L$24-Imp!$L$40)*100</f>
        <v>-0.045093572457651554</v>
      </c>
      <c r="D28" s="25">
        <f>(Imp!D17-Imp!D33)/(Imp!$L$24-Imp!$L$40)*100</f>
        <v>-0.47904559776058103</v>
      </c>
      <c r="E28" s="25">
        <f>(Imp!F17-Imp!F33)/(Imp!$L$24-Imp!$L$40)*100</f>
        <v>0.03150326740083878</v>
      </c>
      <c r="F28" s="25">
        <f>(Imp!E17-Imp!E33)/(Imp!$L$24-Imp!$L$40)*100</f>
        <v>0.007094943757561492</v>
      </c>
      <c r="G28" s="25">
        <f>(Imp!G17-Imp!G33)/(Imp!$L$24-Imp!$L$40)*100</f>
        <v>-0.0266020759922629</v>
      </c>
      <c r="H28" s="25">
        <f>(Imp!H17-Imp!H33)/(Imp!$L$24-Imp!$L$40)*100</f>
        <v>0.008775369685186588</v>
      </c>
      <c r="I28" s="25">
        <f>(Imp!I17-Imp!I33)/(Imp!$L$24-Imp!$L$40)*100</f>
        <v>0.004885841225503853</v>
      </c>
      <c r="J28" s="25">
        <f>(Imp!J17-Imp!J33)/(Imp!$L$24-Imp!$L$40)*100</f>
        <v>0.0019399282441385755</v>
      </c>
      <c r="K28" s="25">
        <f>(Imp!K17-Imp!K33)/(Imp!$L$24-Imp!$L$40)*100</f>
        <v>-0.00832324656824422</v>
      </c>
      <c r="L28" s="25">
        <f>(Imp!L17-Imp!L33)/(Imp!$L$24-Imp!$L$40)*100</f>
        <v>-0.5022972172726338</v>
      </c>
    </row>
    <row r="29" spans="1:12" ht="12.75">
      <c r="A29" s="4" t="s">
        <v>6</v>
      </c>
      <c r="B29" s="25">
        <f>(Imp!B15-Imp!B31)/(Imp!$L$24-Imp!$L$40)*100</f>
        <v>0.8809325221443062</v>
      </c>
      <c r="C29" s="25">
        <f>(Imp!C15-Imp!C31)/(Imp!$L$24-Imp!$L$40)*100</f>
        <v>0.4580234349624722</v>
      </c>
      <c r="D29" s="25">
        <f>(Imp!D15-Imp!D31)/(Imp!$L$24-Imp!$L$40)*100</f>
        <v>1.424654864905216</v>
      </c>
      <c r="E29" s="25">
        <f>(Imp!F15-Imp!F31)/(Imp!$L$24-Imp!$L$40)*100</f>
        <v>0.2833314481086738</v>
      </c>
      <c r="F29" s="25"/>
      <c r="G29" s="25">
        <f>(Imp!G15-Imp!G31)/(Imp!$L$24-Imp!$L$40)*100</f>
        <v>0.2033732241041356</v>
      </c>
      <c r="H29" s="25">
        <f>(Imp!H15-Imp!H31)/(Imp!$L$24-Imp!$L$40)*100</f>
        <v>2.216466358946867</v>
      </c>
      <c r="I29" s="25">
        <f>(Imp!I15-Imp!I31)/(Imp!$L$24-Imp!$L$40)*100</f>
        <v>0.14956656812766897</v>
      </c>
      <c r="J29" s="25">
        <f>(Imp!J15-Imp!J31)/(Imp!$L$24-Imp!$L$40)*100</f>
        <v>1.0244415508667921</v>
      </c>
      <c r="K29" s="25">
        <f>(Imp!K15-Imp!K31)/(Imp!$L$24-Imp!$L$40)*100</f>
        <v>0.1278028709032908</v>
      </c>
      <c r="L29" s="25">
        <f>(Imp!L15-Imp!L31)/(Imp!$L$24-Imp!$L$40)*100</f>
        <v>6.7685928430694196</v>
      </c>
    </row>
    <row r="30" spans="1:12" ht="12.75">
      <c r="A30" s="4" t="s">
        <v>20</v>
      </c>
      <c r="B30" s="25">
        <f>(Imp!B18-Imp!B34)/(Imp!$L$24-Imp!$L$40)*100</f>
        <v>0.12876249798128148</v>
      </c>
      <c r="C30" s="25">
        <f>(Imp!C18-Imp!C34)/(Imp!$L$24-Imp!$L$40)*100</f>
        <v>0.028261101602950145</v>
      </c>
      <c r="D30" s="25">
        <f>(Imp!D18-Imp!D34)/(Imp!$L$24-Imp!$L$40)*100</f>
        <v>0.04599963010886139</v>
      </c>
      <c r="E30" s="25">
        <f>(Imp!F18-Imp!F34)/(Imp!$L$24-Imp!$L$40)*100</f>
        <v>0.24135610344460123</v>
      </c>
      <c r="F30" s="25">
        <f>(Imp!E18-Imp!E34)/(Imp!$L$24-Imp!$L$40)*100</f>
        <v>4.062176080444877</v>
      </c>
      <c r="G30" s="25"/>
      <c r="H30" s="25">
        <f>(Imp!H18-Imp!H34)/(Imp!$L$24-Imp!$L$40)*100</f>
        <v>-0.14383873359763663</v>
      </c>
      <c r="I30" s="25">
        <f>(Imp!I18-Imp!I34)/(Imp!$L$24-Imp!$L$40)*100</f>
        <v>0.010120671109972267</v>
      </c>
      <c r="J30" s="25">
        <f>(Imp!J18-Imp!J34)/(Imp!$L$24-Imp!$L$40)*100</f>
        <v>5.352807062771095</v>
      </c>
      <c r="K30" s="25">
        <f>(Imp!K18-Imp!K34)/(Imp!$L$24-Imp!$L$40)*100</f>
        <v>0.015304565268739427</v>
      </c>
      <c r="L30" s="25">
        <f>(Imp!L18-Imp!L34)/(Imp!$L$24-Imp!$L$40)*100</f>
        <v>9.740948979134743</v>
      </c>
    </row>
    <row r="31" spans="1:12" ht="12.75">
      <c r="A31" s="4" t="s">
        <v>10</v>
      </c>
      <c r="B31" s="25">
        <f>(Imp!B19-Imp!B35)/(Imp!$L$24-Imp!$L$40)*100</f>
        <v>0.8002255635789084</v>
      </c>
      <c r="C31" s="25">
        <f>(Imp!C19-Imp!C35)/(Imp!$L$24-Imp!$L$40)*100</f>
        <v>0.17703490044551215</v>
      </c>
      <c r="D31" s="25">
        <f>(Imp!D19-Imp!D35)/(Imp!$L$24-Imp!$L$40)*100</f>
        <v>3.71376442636661</v>
      </c>
      <c r="E31" s="25">
        <f>(Imp!F19-Imp!F35)/(Imp!$L$24-Imp!$L$40)*100</f>
        <v>1.3359354020986638</v>
      </c>
      <c r="F31" s="25">
        <f>(Imp!E19-Imp!E35)/(Imp!$L$24-Imp!$L$40)*100</f>
        <v>2.0448344474078484</v>
      </c>
      <c r="G31" s="25">
        <f>(Imp!G19-Imp!G35)/(Imp!$L$24-Imp!$L$40)*100</f>
        <v>0.7543762782828851</v>
      </c>
      <c r="H31" s="25"/>
      <c r="I31" s="25">
        <f>(Imp!I19-Imp!I35)/(Imp!$L$24-Imp!$L$40)*100</f>
        <v>0.08518646980249234</v>
      </c>
      <c r="J31" s="25">
        <f>(Imp!J19-Imp!J35)/(Imp!$L$24-Imp!$L$40)*100</f>
        <v>1.0509087178146042</v>
      </c>
      <c r="K31" s="25">
        <f>(Imp!K19-Imp!K35)/(Imp!$L$24-Imp!$L$40)*100</f>
        <v>0.06677745099017238</v>
      </c>
      <c r="L31" s="25">
        <f>(Imp!L19-Imp!L35)/(Imp!$L$24-Imp!$L$40)*100</f>
        <v>10.029043656787689</v>
      </c>
    </row>
    <row r="32" spans="1:12" ht="12.75">
      <c r="A32" s="4" t="s">
        <v>11</v>
      </c>
      <c r="B32" s="25">
        <f>(Imp!B20-Imp!B36)/(Imp!$L$24-Imp!$L$40)*100</f>
        <v>2.383933136209668</v>
      </c>
      <c r="C32" s="25">
        <f>(Imp!C20-Imp!C36)/(Imp!$L$24-Imp!$L$40)*100</f>
        <v>-0.004946465541118263</v>
      </c>
      <c r="D32" s="25">
        <f>(Imp!D20-Imp!D36)/(Imp!$L$24-Imp!$L$40)*100</f>
        <v>1.6318488667032192</v>
      </c>
      <c r="E32" s="25">
        <f>(Imp!F20-Imp!F36)/(Imp!$L$24-Imp!$L$40)*100</f>
        <v>-0.21843332314964065</v>
      </c>
      <c r="F32" s="25">
        <f>(Imp!E20-Imp!E36)/(Imp!$L$24-Imp!$L$40)*100</f>
        <v>0.5049662697401435</v>
      </c>
      <c r="G32" s="25">
        <f>(Imp!G20-Imp!G36)/(Imp!$L$24-Imp!$L$40)*100</f>
        <v>-0.012009198310197634</v>
      </c>
      <c r="H32" s="25">
        <f>(Imp!H20-Imp!H36)/(Imp!$L$24-Imp!$L$40)*100</f>
        <v>0.010722992298329959</v>
      </c>
      <c r="I32" s="25"/>
      <c r="J32" s="25">
        <f>(Imp!J20-Imp!J36)/(Imp!$L$24-Imp!$L$40)*100</f>
        <v>0.20953712827279802</v>
      </c>
      <c r="K32" s="25">
        <f>(Imp!K20-Imp!K36)/(Imp!$L$24-Imp!$L$40)*100</f>
        <v>0.06464760644152676</v>
      </c>
      <c r="L32" s="25">
        <f>(Imp!L20-Imp!L36)/(Imp!$L$24-Imp!$L$40)*100</f>
        <v>4.570267012664732</v>
      </c>
    </row>
    <row r="33" spans="1:12" ht="12.75">
      <c r="A33" s="4" t="s">
        <v>12</v>
      </c>
      <c r="B33" s="25">
        <f>(Imp!B21-Imp!B37)/(Imp!$L$24-Imp!$L$40)*100</f>
        <v>0.02422593751692034</v>
      </c>
      <c r="C33" s="25">
        <f>(Imp!C21-Imp!C37)/(Imp!$L$24-Imp!$L$40)*100</f>
        <v>0.3393225040366209</v>
      </c>
      <c r="D33" s="25">
        <f>(Imp!D21-Imp!D37)/(Imp!$L$24-Imp!$L$40)*100</f>
        <v>-0.6065870096842769</v>
      </c>
      <c r="E33" s="25">
        <f>(Imp!F21-Imp!F37)/(Imp!$L$24-Imp!$L$40)*100</f>
        <v>0.7429269747759596</v>
      </c>
      <c r="F33" s="25">
        <f>(Imp!E21-Imp!E37)/(Imp!$L$24-Imp!$L$40)*100</f>
        <v>3.0249373871664464</v>
      </c>
      <c r="G33" s="25">
        <f>(Imp!G21-Imp!G37)/(Imp!$L$24-Imp!$L$40)*100</f>
        <v>0.1573824848968242</v>
      </c>
      <c r="H33" s="25">
        <f>(Imp!H21-Imp!H37)/(Imp!$L$24-Imp!$L$40)*100</f>
        <v>0.7506740902590356</v>
      </c>
      <c r="I33" s="25">
        <f>(Imp!I21-Imp!I37)/(Imp!$L$24-Imp!$L$40)*100</f>
        <v>0.003622834650203537</v>
      </c>
      <c r="J33" s="25"/>
      <c r="K33" s="25">
        <f>(Imp!K21-Imp!K37)/(Imp!$L$24-Imp!$L$40)*100</f>
        <v>0.02863629764835219</v>
      </c>
      <c r="L33" s="25">
        <f>(Imp!L21-Imp!L37)/(Imp!$L$24-Imp!$L$40)*100</f>
        <v>4.465141501266092</v>
      </c>
    </row>
    <row r="34" spans="1:12" ht="12.75">
      <c r="A34" s="4" t="s">
        <v>13</v>
      </c>
      <c r="B34" s="25">
        <f>(Imp!B22-Imp!B38)/(Imp!$L$24-Imp!$L$40)*100</f>
        <v>0.4733288662216412</v>
      </c>
      <c r="C34" s="25">
        <f>(Imp!C22-Imp!C38)/(Imp!$L$24-Imp!$L$40)*100</f>
        <v>0.01094991801919477</v>
      </c>
      <c r="D34" s="25">
        <f>(Imp!D22-Imp!D38)/(Imp!$L$24-Imp!$L$40)*100</f>
        <v>1.2280500764196078</v>
      </c>
      <c r="E34" s="25">
        <f>(Imp!F22-Imp!F38)/(Imp!$L$24-Imp!$L$40)*100</f>
        <v>-0.018144467128466575</v>
      </c>
      <c r="F34" s="25">
        <f>(Imp!E22-Imp!E38)/(Imp!$L$24-Imp!$L$40)*100</f>
        <v>0.053091989356126475</v>
      </c>
      <c r="G34" s="25">
        <f>(Imp!G22-Imp!G38)/(Imp!$L$24-Imp!$L$40)*100</f>
        <v>-0.3370939621715188</v>
      </c>
      <c r="H34" s="25">
        <f>(Imp!H22-Imp!H38)/(Imp!$L$24-Imp!$L$40)*100</f>
        <v>0.23197635121137875</v>
      </c>
      <c r="I34" s="25">
        <f>(Imp!I22-Imp!I38)/(Imp!$L$24-Imp!$L$40)*100</f>
        <v>-0.00016618507569740641</v>
      </c>
      <c r="J34" s="25">
        <f>(Imp!J22-Imp!J38)/(Imp!$L$24-Imp!$L$40)*100</f>
        <v>0.19453506969735065</v>
      </c>
      <c r="K34" s="25"/>
      <c r="L34" s="25">
        <f>(Imp!L22-Imp!L38)/(Imp!$L$24-Imp!$L$40)*100</f>
        <v>1.8365276565496171</v>
      </c>
    </row>
    <row r="35" spans="1:12" ht="12.75">
      <c r="A35" s="4" t="s">
        <v>14</v>
      </c>
      <c r="B35" s="25">
        <f>(Imp!B23-Imp!B39)/(Imp!$L$24-Imp!$L$40)*100</f>
        <v>-0.009822064448036745</v>
      </c>
      <c r="C35" s="25">
        <f>(Imp!C23-Imp!C39)/(Imp!$L$24-Imp!$L$40)*100</f>
        <v>0.4052785686716514</v>
      </c>
      <c r="D35" s="25">
        <f>(Imp!D23-Imp!D39)/(Imp!$L$24-Imp!$L$40)*100</f>
        <v>-0.07083665441214196</v>
      </c>
      <c r="E35" s="25">
        <f>(Imp!F23-Imp!F39)/(Imp!$L$24-Imp!$L$40)*100</f>
        <v>-0.8985011084623278</v>
      </c>
      <c r="F35" s="25">
        <f>(Imp!E23-Imp!E39)/(Imp!$L$24-Imp!$L$40)*100</f>
        <v>0.3127049106791002</v>
      </c>
      <c r="G35" s="25">
        <f>(Imp!G23-Imp!G39)/(Imp!$L$24-Imp!$L$40)*100</f>
        <v>5.255753449661111</v>
      </c>
      <c r="H35" s="25">
        <f>(Imp!H23-Imp!H39)/(Imp!$L$24-Imp!$L$40)*100</f>
        <v>0.18769972796734774</v>
      </c>
      <c r="I35" s="25">
        <f>(Imp!I23-Imp!I39)/(Imp!$L$24-Imp!$L$40)*100</f>
        <v>0.5338529371703599</v>
      </c>
      <c r="J35" s="25">
        <f>(Imp!J23-Imp!J39)/(Imp!$L$24-Imp!$L$40)*100</f>
        <v>-0.43179359692126407</v>
      </c>
      <c r="K35" s="25">
        <f>(Imp!K23-Imp!K39)/(Imp!$L$24-Imp!$L$40)*100</f>
        <v>-1.062654446305791</v>
      </c>
      <c r="L35" s="25">
        <f>(Imp!L23-Imp!L39)/(Imp!$L$24-Imp!$L$40)*100</f>
        <v>4.22168172360001</v>
      </c>
    </row>
    <row r="36" spans="1:12" ht="6" customHeight="1">
      <c r="A36" s="4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1:12" ht="12.75">
      <c r="A37" s="18" t="s">
        <v>39</v>
      </c>
      <c r="B37" s="25">
        <f>(Imp!B24-Imp!B40)/(Imp!$L$24-Imp!$L$40)*100</f>
        <v>24.12094291931071</v>
      </c>
      <c r="C37" s="25">
        <f>(Imp!C24-Imp!C40)/(Imp!$L$24-Imp!$L$40)*100</f>
        <v>2.286529671109252</v>
      </c>
      <c r="D37" s="25">
        <f>(Imp!D24-Imp!D40)/(Imp!$L$24-Imp!$L$40)*100</f>
        <v>29.65074278469011</v>
      </c>
      <c r="E37" s="25">
        <f>(Imp!F24-Imp!F40)/(Imp!$L$24-Imp!$L$40)*100</f>
        <v>-1.392494739027358</v>
      </c>
      <c r="F37" s="25">
        <f>(Imp!E24-Imp!E40)/(Imp!$L$24-Imp!$L$40)*100</f>
        <v>17.166582581318043</v>
      </c>
      <c r="G37" s="25">
        <f>(Imp!G24-Imp!G40)/(Imp!$L$24-Imp!$L$40)*100</f>
        <v>5.406415991744503</v>
      </c>
      <c r="H37" s="25">
        <f>(Imp!H24-Imp!H40)/(Imp!$L$24-Imp!$L$40)*100</f>
        <v>2.8471583642944784</v>
      </c>
      <c r="I37" s="25">
        <f>(Imp!I24-Imp!I40)/(Imp!$L$24-Imp!$L$40)*100</f>
        <v>5.08868672890011</v>
      </c>
      <c r="J37" s="25">
        <f>(Imp!J24-Imp!J40)/(Imp!$L$24-Imp!$L$40)*100</f>
        <v>10.992284178808585</v>
      </c>
      <c r="K37" s="25">
        <f>(Imp!K24-Imp!K40)/(Imp!$L$24-Imp!$L$40)*100</f>
        <v>3.8331515188515053</v>
      </c>
      <c r="L37" s="25">
        <f>SUM(B37:K37)</f>
        <v>99.99999999999996</v>
      </c>
    </row>
    <row r="38" spans="1:12" ht="9.75" customHeight="1" thickBo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2.25" customHeight="1">
      <c r="A39" s="2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</row>
    <row r="40" spans="1:12" s="26" customFormat="1" ht="12">
      <c r="A40" s="26" t="s">
        <v>53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</row>
    <row r="41" spans="2:12" s="26" customFormat="1" ht="12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</row>
  </sheetData>
  <conditionalFormatting sqref="D21:K21 C36:K36">
    <cfRule type="cellIs" priority="1" dxfId="0" operator="greaterThanOrEqual" stopIfTrue="1">
      <formula>5</formula>
    </cfRule>
    <cfRule type="cellIs" priority="2" dxfId="0" operator="lessThanOrEqual" stopIfTrue="1">
      <formula>-3</formula>
    </cfRule>
  </conditionalFormatting>
  <conditionalFormatting sqref="B9:K20 B24:K35">
    <cfRule type="cellIs" priority="3" dxfId="1" operator="greaterThanOrEqual" stopIfTrue="1">
      <formula>3.45</formula>
    </cfRule>
    <cfRule type="cellIs" priority="4" dxfId="1" operator="lessThanOrEqual" stopIfTrue="1">
      <formula>-3</formula>
    </cfRule>
  </conditionalFormatting>
  <printOptions/>
  <pageMargins left="0.5905511811023623" right="0.5905511811023623" top="0.984251968503937" bottom="0.984251968503937" header="0" footer="0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3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" sqref="B1"/>
    </sheetView>
  </sheetViews>
  <sheetFormatPr defaultColWidth="11.421875" defaultRowHeight="12.75"/>
  <cols>
    <col min="1" max="1" width="14.00390625" style="0" customWidth="1"/>
    <col min="2" max="7" width="9.00390625" style="0" customWidth="1"/>
    <col min="8" max="8" width="9.7109375" style="0" customWidth="1"/>
    <col min="9" max="12" width="9.00390625" style="0" customWidth="1"/>
  </cols>
  <sheetData>
    <row r="1" ht="15">
      <c r="A1" s="1" t="s">
        <v>16</v>
      </c>
    </row>
    <row r="2" ht="12.75">
      <c r="A2" s="6" t="str">
        <f>+Exp!A2</f>
        <v>ARGENTINA, BOLIVIA, BRASIL, CHILE, COLOMBIA, ECUADOR, MÉXICO, PARAGUAY, PERÚ Y URUGUAY</v>
      </c>
    </row>
    <row r="3" ht="12.75">
      <c r="A3" s="6" t="s">
        <v>24</v>
      </c>
    </row>
    <row r="4" spans="1:12" ht="12.75">
      <c r="A4" s="3" t="str">
        <f>+Exp!A4</f>
        <v>Enero-marzo 2007-2008</v>
      </c>
      <c r="L4" s="24"/>
    </row>
    <row r="5" ht="12.75">
      <c r="A5" s="3" t="s">
        <v>47</v>
      </c>
    </row>
    <row r="6" spans="1:12" ht="9" customHeight="1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5" customHeight="1" thickBot="1">
      <c r="A7" s="12" t="s">
        <v>1</v>
      </c>
      <c r="B7" s="13" t="s">
        <v>41</v>
      </c>
      <c r="C7" s="13" t="s">
        <v>42</v>
      </c>
      <c r="D7" s="13" t="s">
        <v>43</v>
      </c>
      <c r="E7" s="16" t="s">
        <v>44</v>
      </c>
      <c r="F7" s="13" t="s">
        <v>51</v>
      </c>
      <c r="G7" s="13" t="s">
        <v>45</v>
      </c>
      <c r="H7" s="13" t="s">
        <v>46</v>
      </c>
      <c r="I7" s="13" t="s">
        <v>52</v>
      </c>
      <c r="J7" s="13" t="s">
        <v>48</v>
      </c>
      <c r="K7" s="13" t="s">
        <v>49</v>
      </c>
      <c r="L7" s="13" t="s">
        <v>22</v>
      </c>
    </row>
    <row r="8" ht="9" customHeight="1">
      <c r="A8" s="8"/>
    </row>
    <row r="9" spans="1:12" ht="15">
      <c r="A9" s="7"/>
      <c r="B9" s="7" t="str">
        <f>+Exp!B10</f>
        <v>Enero-marzo 2008</v>
      </c>
      <c r="C9" s="7"/>
      <c r="D9" s="11"/>
      <c r="E9" s="11"/>
      <c r="F9" s="11"/>
      <c r="G9" s="11"/>
      <c r="H9" s="11"/>
      <c r="I9" s="11"/>
      <c r="J9" s="11"/>
      <c r="K9" s="11"/>
      <c r="L9" s="11"/>
    </row>
    <row r="10" ht="9" customHeight="1">
      <c r="A10" s="5"/>
    </row>
    <row r="11" spans="1:12" ht="12.75">
      <c r="A11" s="6" t="s">
        <v>8</v>
      </c>
      <c r="B11" s="36">
        <f>+Exp!B24</f>
        <v>6327.019222990001</v>
      </c>
      <c r="C11" s="36">
        <f>+Exp!C24</f>
        <v>1006.7819485800001</v>
      </c>
      <c r="D11" s="36">
        <f>+Exp!D24</f>
        <v>9109.221465999999</v>
      </c>
      <c r="E11" s="36">
        <f>+Exp!E24</f>
        <v>2697.1075128499997</v>
      </c>
      <c r="F11" s="36">
        <f>+Exp!F24</f>
        <v>2329.4581481200003</v>
      </c>
      <c r="G11" s="36">
        <f>+Exp!G24</f>
        <v>1308.5602750000003</v>
      </c>
      <c r="H11" s="36">
        <f>+Exp!H24</f>
        <v>2950.573561</v>
      </c>
      <c r="I11" s="36">
        <f>+Exp!I24</f>
        <v>651.2829999999999</v>
      </c>
      <c r="J11" s="36">
        <f>+Exp!J24</f>
        <v>1406.494769</v>
      </c>
      <c r="K11" s="36">
        <f>+Exp!K24</f>
        <v>506.37970300000006</v>
      </c>
      <c r="L11" s="38">
        <f>SUM(B11:K11)</f>
        <v>28292.879606540002</v>
      </c>
    </row>
    <row r="12" spans="1:12" ht="9" customHeight="1">
      <c r="A12" s="3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8"/>
    </row>
    <row r="13" spans="1:12" ht="12.75">
      <c r="A13" s="6" t="s">
        <v>28</v>
      </c>
      <c r="B13" s="36">
        <f>SUM(B15:B26)</f>
        <v>9461.680754500001</v>
      </c>
      <c r="C13" s="36">
        <f aca="true" t="shared" si="0" ref="C13:K13">SUM(C15:C26)</f>
        <v>537.0479698000007</v>
      </c>
      <c r="D13" s="36">
        <f t="shared" si="0"/>
        <v>29580.357267</v>
      </c>
      <c r="E13" s="36">
        <f t="shared" si="0"/>
        <v>15607.222068410001</v>
      </c>
      <c r="F13" s="36">
        <f t="shared" si="0"/>
        <v>6327.551477109999</v>
      </c>
      <c r="G13" s="36">
        <f t="shared" si="0"/>
        <v>3097.359205000001</v>
      </c>
      <c r="H13" s="36">
        <f t="shared" si="0"/>
        <v>67177.794418</v>
      </c>
      <c r="I13" s="36">
        <f t="shared" si="0"/>
        <v>294.05</v>
      </c>
      <c r="J13" s="36">
        <f>SUM(J15:J26)</f>
        <v>6044.191347999999</v>
      </c>
      <c r="K13" s="36">
        <f t="shared" si="0"/>
        <v>787.578654</v>
      </c>
      <c r="L13" s="38">
        <f>SUM(B13:K13)</f>
        <v>138914.83316182</v>
      </c>
    </row>
    <row r="14" spans="1:12" ht="6.75" customHeight="1">
      <c r="A14" s="9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8"/>
    </row>
    <row r="15" spans="1:12" ht="12.75">
      <c r="A15" s="3" t="s">
        <v>56</v>
      </c>
      <c r="B15" s="36">
        <v>72.84367116</v>
      </c>
      <c r="C15" s="36">
        <v>17.16446632</v>
      </c>
      <c r="D15" s="36">
        <v>438.046886</v>
      </c>
      <c r="E15" s="36">
        <v>478.2290256999999</v>
      </c>
      <c r="F15" s="36">
        <v>77.03613203</v>
      </c>
      <c r="G15" s="36">
        <v>3.81909</v>
      </c>
      <c r="H15" s="36">
        <v>1479.128929</v>
      </c>
      <c r="I15" s="36">
        <v>0.848</v>
      </c>
      <c r="J15" s="36">
        <v>451.77304499999997</v>
      </c>
      <c r="K15" s="36">
        <v>6.939286</v>
      </c>
      <c r="L15" s="38">
        <f>SUM(B15:K15)</f>
        <v>3025.8285312099997</v>
      </c>
    </row>
    <row r="16" spans="1:12" ht="12.75">
      <c r="A16" s="3" t="s">
        <v>17</v>
      </c>
      <c r="B16" s="36">
        <v>1350.13431657</v>
      </c>
      <c r="C16" s="36">
        <v>119.86120948000001</v>
      </c>
      <c r="D16" s="36">
        <v>5696.149546</v>
      </c>
      <c r="E16" s="36">
        <v>2242.613290889999</v>
      </c>
      <c r="F16" s="36">
        <v>3289.67591271</v>
      </c>
      <c r="G16" s="36">
        <v>2079.63114</v>
      </c>
      <c r="H16" s="36">
        <v>56524.097215</v>
      </c>
      <c r="I16" s="36">
        <v>11.097</v>
      </c>
      <c r="J16" s="36">
        <v>1367.6963640000001</v>
      </c>
      <c r="K16" s="36">
        <v>44.77094</v>
      </c>
      <c r="L16" s="38">
        <f>SUM(B16:K16)</f>
        <v>72725.72693465</v>
      </c>
    </row>
    <row r="17" spans="1:12" ht="6.75" customHeight="1">
      <c r="A17" s="9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8"/>
    </row>
    <row r="18" spans="1:12" ht="12.75">
      <c r="A18" s="3" t="s">
        <v>55</v>
      </c>
      <c r="B18" s="36">
        <v>3116.7089068299997</v>
      </c>
      <c r="C18" s="36">
        <v>94.895</v>
      </c>
      <c r="D18" s="36">
        <v>9627.471150000001</v>
      </c>
      <c r="E18" s="36">
        <v>4259.437387440001</v>
      </c>
      <c r="F18" s="36">
        <v>1359.45627237</v>
      </c>
      <c r="G18" s="36">
        <v>411.28074</v>
      </c>
      <c r="H18" s="36">
        <v>4483.059908</v>
      </c>
      <c r="I18" s="36">
        <v>80.335</v>
      </c>
      <c r="J18" s="36">
        <v>1156.6134197200001</v>
      </c>
      <c r="K18" s="36">
        <v>266.0247569999999</v>
      </c>
      <c r="L18" s="38">
        <f>SUM(B18:K18)</f>
        <v>24855.28254136</v>
      </c>
    </row>
    <row r="19" spans="1:12" ht="7.5" customHeight="1">
      <c r="A19" s="9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8"/>
    </row>
    <row r="20" spans="1:12" ht="12.75">
      <c r="A20" s="3" t="s">
        <v>18</v>
      </c>
      <c r="B20" s="36">
        <v>71.06569621</v>
      </c>
      <c r="C20" s="36">
        <v>57.59780766000001</v>
      </c>
      <c r="D20" s="36">
        <v>1113.696867</v>
      </c>
      <c r="E20" s="36">
        <v>1881.1580721799994</v>
      </c>
      <c r="F20" s="36">
        <v>101.04548612</v>
      </c>
      <c r="G20" s="36">
        <v>21.104555</v>
      </c>
      <c r="H20" s="36">
        <v>503.517392</v>
      </c>
      <c r="I20" s="36">
        <v>5.018</v>
      </c>
      <c r="J20" s="36">
        <v>500.13340700000003</v>
      </c>
      <c r="K20" s="36">
        <v>16.449206999999998</v>
      </c>
      <c r="L20" s="38">
        <f>SUM(B20:K20)</f>
        <v>4270.7864901699995</v>
      </c>
    </row>
    <row r="21" spans="1:12" ht="7.5" customHeight="1">
      <c r="A21" s="9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8"/>
    </row>
    <row r="22" spans="1:12" ht="12.75">
      <c r="A22" s="3" t="s">
        <v>19</v>
      </c>
      <c r="B22" s="36">
        <v>844.68806825</v>
      </c>
      <c r="C22" s="36">
        <v>18.72188112</v>
      </c>
      <c r="D22" s="36">
        <v>2524.674078</v>
      </c>
      <c r="E22" s="36">
        <v>2860.6590189299995</v>
      </c>
      <c r="F22" s="36">
        <v>132.08830067</v>
      </c>
      <c r="G22" s="36">
        <v>60.49596</v>
      </c>
      <c r="H22" s="36">
        <v>562.65817</v>
      </c>
      <c r="I22" s="36">
        <v>29.864</v>
      </c>
      <c r="J22" s="36">
        <v>923.1734769999999</v>
      </c>
      <c r="K22" s="36">
        <v>46.98134699999999</v>
      </c>
      <c r="L22" s="38">
        <f>SUM(B22:K22)</f>
        <v>8004.004300969999</v>
      </c>
    </row>
    <row r="23" spans="1:12" ht="7.5" customHeight="1">
      <c r="A23" s="9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8"/>
    </row>
    <row r="24" spans="1:12" ht="12.75">
      <c r="A24" s="3" t="s">
        <v>36</v>
      </c>
      <c r="B24" s="36">
        <v>417.17847007999995</v>
      </c>
      <c r="C24" s="36">
        <v>171.857</v>
      </c>
      <c r="D24" s="36">
        <v>1797.966349</v>
      </c>
      <c r="E24" s="36">
        <v>1735.2399849099993</v>
      </c>
      <c r="F24" s="36">
        <v>130.55460054999998</v>
      </c>
      <c r="G24" s="36">
        <v>7.69213</v>
      </c>
      <c r="H24" s="36">
        <v>375.103368</v>
      </c>
      <c r="I24" s="36">
        <v>20.153</v>
      </c>
      <c r="J24" s="36">
        <v>338.843871</v>
      </c>
      <c r="K24" s="36">
        <v>31.589766</v>
      </c>
      <c r="L24" s="38">
        <f>SUM(B24:K24)</f>
        <v>5026.17853954</v>
      </c>
    </row>
    <row r="25" spans="1:12" ht="7.5" customHeight="1">
      <c r="A25" s="9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8"/>
    </row>
    <row r="26" spans="1:12" ht="12.75">
      <c r="A26" s="3" t="s">
        <v>26</v>
      </c>
      <c r="B26" s="36">
        <v>3589.061625400001</v>
      </c>
      <c r="C26" s="36">
        <v>56.950605220000725</v>
      </c>
      <c r="D26" s="36">
        <v>8382.352391000002</v>
      </c>
      <c r="E26" s="36">
        <v>2149.8852883600034</v>
      </c>
      <c r="F26" s="36">
        <v>1237.6947726600004</v>
      </c>
      <c r="G26" s="36">
        <v>513.3355900000009</v>
      </c>
      <c r="H26" s="36">
        <v>3250.229435999997</v>
      </c>
      <c r="I26" s="36">
        <v>146.735</v>
      </c>
      <c r="J26" s="36">
        <v>1305.9577642799989</v>
      </c>
      <c r="K26" s="36">
        <v>374.8233510000001</v>
      </c>
      <c r="L26" s="38">
        <f>SUM(B26:K26)</f>
        <v>21007.025823920005</v>
      </c>
    </row>
    <row r="27" spans="1:12" ht="9" customHeight="1">
      <c r="A27" s="9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8"/>
    </row>
    <row r="28" spans="1:12" ht="12.75">
      <c r="A28" s="23" t="s">
        <v>27</v>
      </c>
      <c r="B28" s="36">
        <f aca="true" t="shared" si="1" ref="B28:L28">+B11+B13</f>
        <v>15788.699977490003</v>
      </c>
      <c r="C28" s="36">
        <f t="shared" si="1"/>
        <v>1543.829918380001</v>
      </c>
      <c r="D28" s="36">
        <f t="shared" si="1"/>
        <v>38689.578733</v>
      </c>
      <c r="E28" s="36">
        <f t="shared" si="1"/>
        <v>18304.32958126</v>
      </c>
      <c r="F28" s="36">
        <f t="shared" si="1"/>
        <v>8657.009625229999</v>
      </c>
      <c r="G28" s="36">
        <f t="shared" si="1"/>
        <v>4405.919480000001</v>
      </c>
      <c r="H28" s="36">
        <f t="shared" si="1"/>
        <v>70128.367979</v>
      </c>
      <c r="I28" s="36">
        <f t="shared" si="1"/>
        <v>945.3329999999999</v>
      </c>
      <c r="J28" s="36">
        <f t="shared" si="1"/>
        <v>7450.686116999999</v>
      </c>
      <c r="K28" s="36">
        <f t="shared" si="1"/>
        <v>1293.958357</v>
      </c>
      <c r="L28" s="38">
        <f t="shared" si="1"/>
        <v>167207.71276835998</v>
      </c>
    </row>
    <row r="29" ht="9" customHeight="1">
      <c r="L29" s="24"/>
    </row>
    <row r="30" spans="1:12" ht="15">
      <c r="A30" s="7"/>
      <c r="B30" s="7" t="str">
        <f>+Exp!B26</f>
        <v>Enero-marzo 2007</v>
      </c>
      <c r="C30" s="7"/>
      <c r="D30" s="11"/>
      <c r="E30" s="11"/>
      <c r="F30" s="11"/>
      <c r="G30" s="11"/>
      <c r="H30" s="11"/>
      <c r="I30" s="11"/>
      <c r="J30" s="11"/>
      <c r="K30" s="11"/>
      <c r="L30" s="34"/>
    </row>
    <row r="31" spans="1:12" ht="9" customHeight="1">
      <c r="A31" s="5"/>
      <c r="D31" s="11"/>
      <c r="E31" s="11"/>
      <c r="F31" s="11"/>
      <c r="G31" s="11"/>
      <c r="H31" s="11"/>
      <c r="I31" s="11"/>
      <c r="J31" s="11"/>
      <c r="K31" s="11"/>
      <c r="L31" s="24"/>
    </row>
    <row r="32" spans="1:12" ht="12.75">
      <c r="A32" s="6" t="s">
        <v>8</v>
      </c>
      <c r="B32" s="36">
        <f>+Exp!B40</f>
        <v>4784.46637883</v>
      </c>
      <c r="C32" s="36">
        <f>+Exp!C40</f>
        <v>625.8886898100001</v>
      </c>
      <c r="D32" s="36">
        <f>+Exp!D40</f>
        <v>7734.557967000001</v>
      </c>
      <c r="E32" s="36">
        <f>+Exp!E40</f>
        <v>2118.5156884199987</v>
      </c>
      <c r="F32" s="36">
        <f>+Exp!F40</f>
        <v>1635.31431026</v>
      </c>
      <c r="G32" s="36">
        <f>+Exp!G40</f>
        <v>706.957633</v>
      </c>
      <c r="H32" s="36">
        <f>+Exp!H40</f>
        <v>2292.66024</v>
      </c>
      <c r="I32" s="36">
        <f>+Exp!I40</f>
        <v>333.181</v>
      </c>
      <c r="J32" s="36">
        <f>+Exp!J40</f>
        <v>934.209199</v>
      </c>
      <c r="K32" s="36">
        <f>+Exp!K40</f>
        <v>344.78412</v>
      </c>
      <c r="L32" s="38">
        <f>SUM(B32:K32)</f>
        <v>21510.535226320004</v>
      </c>
    </row>
    <row r="33" spans="1:12" ht="9" customHeight="1">
      <c r="A33" s="3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8"/>
    </row>
    <row r="34" spans="1:12" ht="12.75">
      <c r="A34" s="6" t="s">
        <v>28</v>
      </c>
      <c r="B34" s="36">
        <f>SUM(B36:B47)</f>
        <v>6360.001282290003</v>
      </c>
      <c r="C34" s="36">
        <f aca="true" t="shared" si="2" ref="C34:K34">SUM(C36:C47)</f>
        <v>349.0725459799997</v>
      </c>
      <c r="D34" s="36">
        <f t="shared" si="2"/>
        <v>26267.770796999997</v>
      </c>
      <c r="E34" s="36">
        <f t="shared" si="2"/>
        <v>13323.257681990011</v>
      </c>
      <c r="F34" s="36">
        <f t="shared" si="2"/>
        <v>4480.95923217</v>
      </c>
      <c r="G34" s="36">
        <f t="shared" si="2"/>
        <v>2138.113907</v>
      </c>
      <c r="H34" s="36">
        <f t="shared" si="2"/>
        <v>57976.377483000004</v>
      </c>
      <c r="I34" s="36">
        <f t="shared" si="2"/>
        <v>161.519</v>
      </c>
      <c r="J34" s="36">
        <f t="shared" si="2"/>
        <v>4795.352629999999</v>
      </c>
      <c r="K34" s="36">
        <f t="shared" si="2"/>
        <v>584.8343539999998</v>
      </c>
      <c r="L34" s="38">
        <f>SUM(B34:K34)</f>
        <v>116437.25891343</v>
      </c>
    </row>
    <row r="35" spans="1:12" ht="6.75" customHeight="1">
      <c r="A35" s="9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8"/>
    </row>
    <row r="36" spans="1:12" ht="12.75">
      <c r="A36" s="3" t="s">
        <v>56</v>
      </c>
      <c r="B36" s="36">
        <v>65.5974136</v>
      </c>
      <c r="C36" s="36">
        <v>13.481905610000002</v>
      </c>
      <c r="D36" s="36">
        <v>499.512674</v>
      </c>
      <c r="E36" s="36">
        <v>264.14743358000015</v>
      </c>
      <c r="F36" s="36">
        <v>74.79506011000001</v>
      </c>
      <c r="G36" s="36">
        <v>9.50883</v>
      </c>
      <c r="H36" s="36">
        <v>1398.946727</v>
      </c>
      <c r="I36" s="36">
        <v>0.874</v>
      </c>
      <c r="J36" s="36">
        <v>400.93780699999996</v>
      </c>
      <c r="K36" s="36">
        <v>22.633778999999997</v>
      </c>
      <c r="L36" s="38">
        <f>SUM(B36:K36)</f>
        <v>2750.4356298999996</v>
      </c>
    </row>
    <row r="37" spans="1:12" ht="12.75">
      <c r="A37" s="3" t="s">
        <v>17</v>
      </c>
      <c r="B37" s="36">
        <v>1059.32770734</v>
      </c>
      <c r="C37" s="36">
        <v>73.30405648000001</v>
      </c>
      <c r="D37" s="36">
        <v>5533.621719</v>
      </c>
      <c r="E37" s="36">
        <v>2260.121446200007</v>
      </c>
      <c r="F37" s="36">
        <v>2223.05796065</v>
      </c>
      <c r="G37" s="36">
        <v>1299.05818</v>
      </c>
      <c r="H37" s="36">
        <v>50006.771813</v>
      </c>
      <c r="I37" s="36">
        <v>14.918</v>
      </c>
      <c r="J37" s="36">
        <v>1152.758583</v>
      </c>
      <c r="K37" s="36">
        <v>155.12961900000002</v>
      </c>
      <c r="L37" s="38">
        <f>SUM(B37:K37)</f>
        <v>63778.06908467001</v>
      </c>
    </row>
    <row r="38" spans="1:12" ht="6.75" customHeight="1">
      <c r="A38" s="9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8"/>
    </row>
    <row r="39" spans="1:12" ht="12.75">
      <c r="A39" s="3" t="s">
        <v>55</v>
      </c>
      <c r="B39" s="36">
        <v>1898.07479379</v>
      </c>
      <c r="C39" s="36">
        <v>68.655</v>
      </c>
      <c r="D39" s="36">
        <v>8542.219076</v>
      </c>
      <c r="E39" s="36">
        <v>3871.856460099999</v>
      </c>
      <c r="F39" s="36">
        <v>1008.7658881700002</v>
      </c>
      <c r="G39" s="36">
        <v>447.77237</v>
      </c>
      <c r="H39" s="36">
        <v>2904.5301099999997</v>
      </c>
      <c r="I39" s="36">
        <v>33.674</v>
      </c>
      <c r="J39" s="36">
        <v>943.3232269199999</v>
      </c>
      <c r="K39" s="36">
        <v>182.40710700000002</v>
      </c>
      <c r="L39" s="38">
        <f>SUM(B39:K39)</f>
        <v>19901.27803198</v>
      </c>
    </row>
    <row r="40" spans="1:12" ht="7.5" customHeight="1">
      <c r="A40" s="9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8"/>
    </row>
    <row r="41" spans="1:12" ht="12.75">
      <c r="A41" s="3" t="s">
        <v>18</v>
      </c>
      <c r="B41" s="36">
        <v>154.73707034</v>
      </c>
      <c r="C41" s="36">
        <v>72.2442712</v>
      </c>
      <c r="D41" s="36">
        <v>1004.527149</v>
      </c>
      <c r="E41" s="36">
        <v>1616.5696209199998</v>
      </c>
      <c r="F41" s="36">
        <v>68.83614092</v>
      </c>
      <c r="G41" s="36">
        <v>39.456866</v>
      </c>
      <c r="H41" s="36">
        <v>412.779811</v>
      </c>
      <c r="I41" s="36">
        <v>3.389</v>
      </c>
      <c r="J41" s="36">
        <v>343.789111</v>
      </c>
      <c r="K41" s="36">
        <v>7.963067</v>
      </c>
      <c r="L41" s="38">
        <f>SUM(B41:K41)</f>
        <v>3724.29210738</v>
      </c>
    </row>
    <row r="42" spans="1:12" ht="7.5" customHeight="1">
      <c r="A42" s="9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8"/>
    </row>
    <row r="43" spans="1:12" ht="12.75">
      <c r="A43" s="3" t="s">
        <v>19</v>
      </c>
      <c r="B43" s="36">
        <v>589.5432504300001</v>
      </c>
      <c r="C43" s="36">
        <v>7.59000525</v>
      </c>
      <c r="D43" s="36">
        <v>2179.4821110000003</v>
      </c>
      <c r="E43" s="36">
        <v>2357.027670809999</v>
      </c>
      <c r="F43" s="36">
        <v>112.39126116999998</v>
      </c>
      <c r="G43" s="36">
        <v>17.863889999999998</v>
      </c>
      <c r="H43" s="36">
        <v>472.744913</v>
      </c>
      <c r="I43" s="36">
        <v>3.238</v>
      </c>
      <c r="J43" s="36">
        <v>789.747073</v>
      </c>
      <c r="K43" s="36">
        <v>35.949779</v>
      </c>
      <c r="L43" s="38">
        <f>SUM(B43:K43)</f>
        <v>6565.577953659998</v>
      </c>
    </row>
    <row r="44" spans="1:12" ht="7.5" customHeight="1">
      <c r="A44" s="9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8"/>
    </row>
    <row r="45" spans="1:12" ht="12.75">
      <c r="A45" s="3" t="s">
        <v>36</v>
      </c>
      <c r="B45" s="36">
        <v>540.86820445</v>
      </c>
      <c r="C45" s="36">
        <v>23.502</v>
      </c>
      <c r="D45" s="36">
        <v>1584.625145</v>
      </c>
      <c r="E45" s="36">
        <v>1666.4747214899999</v>
      </c>
      <c r="F45" s="36">
        <v>35.059371850000005</v>
      </c>
      <c r="G45" s="36">
        <v>7.64046</v>
      </c>
      <c r="H45" s="36">
        <v>369.231293</v>
      </c>
      <c r="I45" s="36">
        <v>4.753</v>
      </c>
      <c r="J45" s="36">
        <v>287.928676</v>
      </c>
      <c r="K45" s="36">
        <v>24.34502</v>
      </c>
      <c r="L45" s="38">
        <f>SUM(B45:K45)</f>
        <v>4544.42789179</v>
      </c>
    </row>
    <row r="46" spans="1:12" ht="7.5" customHeight="1">
      <c r="A46" s="9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8"/>
    </row>
    <row r="47" spans="1:12" ht="12.75">
      <c r="A47" s="3" t="s">
        <v>26</v>
      </c>
      <c r="B47" s="36">
        <v>2051.8528423400016</v>
      </c>
      <c r="C47" s="36">
        <v>90.29530743999966</v>
      </c>
      <c r="D47" s="36">
        <v>6923.782923000001</v>
      </c>
      <c r="E47" s="36">
        <v>1287.0603288900052</v>
      </c>
      <c r="F47" s="36">
        <v>958.0535493000001</v>
      </c>
      <c r="G47" s="36">
        <v>316.813311</v>
      </c>
      <c r="H47" s="36">
        <v>2411.3728159999996</v>
      </c>
      <c r="I47" s="36">
        <v>100.673</v>
      </c>
      <c r="J47" s="36">
        <v>876.8681530799996</v>
      </c>
      <c r="K47" s="36">
        <v>156.40598299999988</v>
      </c>
      <c r="L47" s="38">
        <f>SUM(B47:K47)</f>
        <v>15173.178214050009</v>
      </c>
    </row>
    <row r="48" spans="1:12" ht="9" customHeight="1">
      <c r="A48" s="9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8"/>
    </row>
    <row r="49" spans="1:12" ht="12.75">
      <c r="A49" s="23" t="s">
        <v>27</v>
      </c>
      <c r="B49" s="36">
        <f aca="true" t="shared" si="3" ref="B49:L49">+B32+B34</f>
        <v>11144.467661120003</v>
      </c>
      <c r="C49" s="36">
        <f t="shared" si="3"/>
        <v>974.9612357899998</v>
      </c>
      <c r="D49" s="36">
        <f t="shared" si="3"/>
        <v>34002.328764</v>
      </c>
      <c r="E49" s="36">
        <f t="shared" si="3"/>
        <v>15441.77337041001</v>
      </c>
      <c r="F49" s="36">
        <f t="shared" si="3"/>
        <v>6116.27354243</v>
      </c>
      <c r="G49" s="36">
        <f t="shared" si="3"/>
        <v>2845.07154</v>
      </c>
      <c r="H49" s="36">
        <f t="shared" si="3"/>
        <v>60269.037723</v>
      </c>
      <c r="I49" s="36">
        <f t="shared" si="3"/>
        <v>494.7</v>
      </c>
      <c r="J49" s="36">
        <f t="shared" si="3"/>
        <v>5729.561828999999</v>
      </c>
      <c r="K49" s="36">
        <f t="shared" si="3"/>
        <v>929.6184739999999</v>
      </c>
      <c r="L49" s="38">
        <f t="shared" si="3"/>
        <v>137947.79413975</v>
      </c>
    </row>
    <row r="50" ht="9" customHeight="1"/>
    <row r="51" spans="1:12" ht="15">
      <c r="A51" s="7"/>
      <c r="B51" s="7" t="str">
        <f>+Exp!B42</f>
        <v>Crecimiento 2008/2007</v>
      </c>
      <c r="C51" s="7"/>
      <c r="D51" s="11"/>
      <c r="E51" s="11"/>
      <c r="F51" s="11"/>
      <c r="G51" s="11"/>
      <c r="H51" s="11"/>
      <c r="I51" s="11"/>
      <c r="J51" s="11"/>
      <c r="K51" s="11"/>
      <c r="L51" s="11"/>
    </row>
    <row r="52" spans="1:11" ht="9" customHeight="1">
      <c r="A52" s="5"/>
      <c r="D52" s="11"/>
      <c r="E52" s="11"/>
      <c r="F52" s="11"/>
      <c r="G52" s="11"/>
      <c r="H52" s="11"/>
      <c r="I52" s="11"/>
      <c r="J52" s="11"/>
      <c r="K52" s="11"/>
    </row>
    <row r="53" spans="1:12" ht="12.75">
      <c r="A53" s="6" t="s">
        <v>8</v>
      </c>
      <c r="B53" s="21">
        <f aca="true" t="shared" si="4" ref="B53:L53">+(B11/B32-1)*100</f>
        <v>32.24085450752439</v>
      </c>
      <c r="C53" s="21">
        <f t="shared" si="4"/>
        <v>60.8563894780759</v>
      </c>
      <c r="D53" s="21">
        <f t="shared" si="4"/>
        <v>17.773006613501252</v>
      </c>
      <c r="E53" s="21">
        <f t="shared" si="4"/>
        <v>27.311189036391713</v>
      </c>
      <c r="F53" s="21">
        <f t="shared" si="4"/>
        <v>42.44712062414704</v>
      </c>
      <c r="G53" s="21">
        <f t="shared" si="4"/>
        <v>85.09741092221863</v>
      </c>
      <c r="H53" s="21">
        <f t="shared" si="4"/>
        <v>28.69650328127118</v>
      </c>
      <c r="I53" s="21">
        <f t="shared" si="4"/>
        <v>95.4742317238978</v>
      </c>
      <c r="J53" s="21">
        <f t="shared" si="4"/>
        <v>50.55458354569251</v>
      </c>
      <c r="K53" s="21">
        <f t="shared" si="4"/>
        <v>46.86862695416485</v>
      </c>
      <c r="L53" s="21">
        <f t="shared" si="4"/>
        <v>31.530337617639614</v>
      </c>
    </row>
    <row r="54" spans="1:12" ht="9" customHeight="1">
      <c r="A54" s="3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</row>
    <row r="55" spans="1:12" ht="12.75">
      <c r="A55" s="6" t="s">
        <v>28</v>
      </c>
      <c r="B55" s="21">
        <f aca="true" t="shared" si="5" ref="B55:L55">+(B13/B34-1)*100</f>
        <v>48.768535327923665</v>
      </c>
      <c r="C55" s="21">
        <f t="shared" si="5"/>
        <v>53.84995926628133</v>
      </c>
      <c r="D55" s="21">
        <f t="shared" si="5"/>
        <v>12.61083970771637</v>
      </c>
      <c r="E55" s="21">
        <f t="shared" si="5"/>
        <v>17.14268717858236</v>
      </c>
      <c r="F55" s="21">
        <f t="shared" si="5"/>
        <v>41.20975329752659</v>
      </c>
      <c r="G55" s="21">
        <f t="shared" si="5"/>
        <v>44.864087683051636</v>
      </c>
      <c r="H55" s="21">
        <f t="shared" si="5"/>
        <v>15.870975963784684</v>
      </c>
      <c r="I55" s="21">
        <f t="shared" si="5"/>
        <v>82.05288541905287</v>
      </c>
      <c r="J55" s="21">
        <f t="shared" si="5"/>
        <v>26.042687876324134</v>
      </c>
      <c r="K55" s="21">
        <f t="shared" si="5"/>
        <v>34.66696144187183</v>
      </c>
      <c r="L55" s="21">
        <f t="shared" si="5"/>
        <v>19.304451563139114</v>
      </c>
    </row>
    <row r="56" spans="1:12" ht="6.75" customHeight="1">
      <c r="A56" s="9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</row>
    <row r="57" spans="1:12" ht="12.75">
      <c r="A57" s="3" t="s">
        <v>56</v>
      </c>
      <c r="B57" s="21">
        <f aca="true" t="shared" si="6" ref="B57:L57">+(B15/B36-1)*100</f>
        <v>11.046559860097904</v>
      </c>
      <c r="C57" s="21">
        <f t="shared" si="6"/>
        <v>27.314838247113315</v>
      </c>
      <c r="D57" s="21">
        <f t="shared" si="6"/>
        <v>-12.305150839876388</v>
      </c>
      <c r="E57" s="21">
        <f t="shared" si="6"/>
        <v>81.04625103433483</v>
      </c>
      <c r="F57" s="21">
        <f t="shared" si="6"/>
        <v>2.996283333022376</v>
      </c>
      <c r="G57" s="21">
        <f t="shared" si="6"/>
        <v>-59.83638365603339</v>
      </c>
      <c r="H57" s="21">
        <f t="shared" si="6"/>
        <v>5.731612251736595</v>
      </c>
      <c r="I57" s="21">
        <f t="shared" si="6"/>
        <v>-2.9748283752860427</v>
      </c>
      <c r="J57" s="21">
        <f t="shared" si="6"/>
        <v>12.679083167629535</v>
      </c>
      <c r="K57" s="21">
        <f t="shared" si="6"/>
        <v>-69.34101901410277</v>
      </c>
      <c r="L57" s="21">
        <f t="shared" si="6"/>
        <v>10.01270119962825</v>
      </c>
    </row>
    <row r="58" spans="1:12" ht="12.75">
      <c r="A58" s="3" t="s">
        <v>17</v>
      </c>
      <c r="B58" s="21">
        <f aca="true" t="shared" si="7" ref="B58:L58">+(B16/B37-1)*100</f>
        <v>27.451996885857266</v>
      </c>
      <c r="C58" s="21">
        <f t="shared" si="7"/>
        <v>63.51238285524139</v>
      </c>
      <c r="D58" s="21">
        <f t="shared" si="7"/>
        <v>2.9370968102490957</v>
      </c>
      <c r="E58" s="21">
        <f t="shared" si="7"/>
        <v>-0.7746555097490448</v>
      </c>
      <c r="F58" s="21">
        <f t="shared" si="7"/>
        <v>47.97976350324809</v>
      </c>
      <c r="G58" s="21">
        <f t="shared" si="7"/>
        <v>60.087605930013076</v>
      </c>
      <c r="H58" s="21">
        <f t="shared" si="7"/>
        <v>13.032885678706663</v>
      </c>
      <c r="I58" s="21">
        <f t="shared" si="7"/>
        <v>-25.61335299638021</v>
      </c>
      <c r="J58" s="21">
        <f t="shared" si="7"/>
        <v>18.645515563253024</v>
      </c>
      <c r="K58" s="21">
        <f t="shared" si="7"/>
        <v>-71.13965708895347</v>
      </c>
      <c r="L58" s="21">
        <f t="shared" si="7"/>
        <v>14.029364605098538</v>
      </c>
    </row>
    <row r="59" spans="1:12" ht="6.75" customHeight="1">
      <c r="A59" s="9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</row>
    <row r="60" spans="1:12" ht="12.75">
      <c r="A60" s="3" t="s">
        <v>55</v>
      </c>
      <c r="B60" s="21">
        <f aca="true" t="shared" si="8" ref="B60:L60">+(B18/B39-1)*100</f>
        <v>64.20369297495805</v>
      </c>
      <c r="C60" s="21">
        <f t="shared" si="8"/>
        <v>38.22008593693103</v>
      </c>
      <c r="D60" s="21">
        <f t="shared" si="8"/>
        <v>12.704568500813785</v>
      </c>
      <c r="E60" s="21">
        <f t="shared" si="8"/>
        <v>10.010209090498968</v>
      </c>
      <c r="F60" s="21">
        <f t="shared" si="8"/>
        <v>34.764298467326896</v>
      </c>
      <c r="G60" s="21">
        <f t="shared" si="8"/>
        <v>-8.149593955518075</v>
      </c>
      <c r="H60" s="21">
        <f t="shared" si="8"/>
        <v>54.347165917312545</v>
      </c>
      <c r="I60" s="21">
        <f t="shared" si="8"/>
        <v>138.56684682544395</v>
      </c>
      <c r="J60" s="21">
        <f t="shared" si="8"/>
        <v>22.61051002596468</v>
      </c>
      <c r="K60" s="21">
        <f t="shared" si="8"/>
        <v>45.841223719424406</v>
      </c>
      <c r="L60" s="21">
        <f t="shared" si="8"/>
        <v>24.89289633268401</v>
      </c>
    </row>
    <row r="61" spans="1:12" ht="7.5" customHeight="1">
      <c r="A61" s="9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</row>
    <row r="62" spans="1:12" ht="12.75">
      <c r="A62" s="3" t="s">
        <v>18</v>
      </c>
      <c r="B62" s="21">
        <f aca="true" t="shared" si="9" ref="B62:L62">+(B20/B41-1)*100</f>
        <v>-54.073257265470346</v>
      </c>
      <c r="C62" s="21">
        <f t="shared" si="9"/>
        <v>-20.27352937017377</v>
      </c>
      <c r="D62" s="21">
        <f t="shared" si="9"/>
        <v>10.867771777863622</v>
      </c>
      <c r="E62" s="21">
        <f t="shared" si="9"/>
        <v>16.367278454077393</v>
      </c>
      <c r="F62" s="21">
        <f t="shared" si="9"/>
        <v>46.79132904535288</v>
      </c>
      <c r="G62" s="21">
        <f t="shared" si="9"/>
        <v>-46.51233830887632</v>
      </c>
      <c r="H62" s="21">
        <f t="shared" si="9"/>
        <v>21.982078236864155</v>
      </c>
      <c r="I62" s="21">
        <f t="shared" si="9"/>
        <v>48.06727648273827</v>
      </c>
      <c r="J62" s="21">
        <f t="shared" si="9"/>
        <v>45.47680278332027</v>
      </c>
      <c r="K62" s="21">
        <f t="shared" si="9"/>
        <v>106.56873789960572</v>
      </c>
      <c r="L62" s="21">
        <f t="shared" si="9"/>
        <v>14.673778721789166</v>
      </c>
    </row>
    <row r="63" spans="1:12" ht="7.5" customHeight="1">
      <c r="A63" s="9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</row>
    <row r="64" spans="1:12" ht="12.75">
      <c r="A64" s="3" t="s">
        <v>19</v>
      </c>
      <c r="B64" s="21">
        <f aca="true" t="shared" si="10" ref="B64:L64">+(B22/B43-1)*100</f>
        <v>43.27838841915379</v>
      </c>
      <c r="C64" s="21">
        <f t="shared" si="10"/>
        <v>146.66492977722248</v>
      </c>
      <c r="D64" s="21">
        <f t="shared" si="10"/>
        <v>15.838256494870562</v>
      </c>
      <c r="E64" s="21">
        <f t="shared" si="10"/>
        <v>21.36722255564043</v>
      </c>
      <c r="F64" s="21">
        <f t="shared" si="10"/>
        <v>17.525419053894954</v>
      </c>
      <c r="G64" s="21">
        <f t="shared" si="10"/>
        <v>238.64942070288166</v>
      </c>
      <c r="H64" s="21">
        <f t="shared" si="10"/>
        <v>19.019402330406464</v>
      </c>
      <c r="I64" s="21">
        <f t="shared" si="10"/>
        <v>822.297714638666</v>
      </c>
      <c r="J64" s="21">
        <f t="shared" si="10"/>
        <v>16.894827288584313</v>
      </c>
      <c r="K64" s="21">
        <f t="shared" si="10"/>
        <v>30.686052339848867</v>
      </c>
      <c r="L64" s="21">
        <f t="shared" si="10"/>
        <v>21.908602067669424</v>
      </c>
    </row>
    <row r="65" spans="1:12" ht="7.5" customHeight="1">
      <c r="A65" s="9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</row>
    <row r="66" spans="1:12" ht="12.75">
      <c r="A66" s="3" t="s">
        <v>36</v>
      </c>
      <c r="B66" s="21">
        <f aca="true" t="shared" si="11" ref="B66:L66">+(B24/B45-1)*100</f>
        <v>-22.8687383270714</v>
      </c>
      <c r="C66" s="21">
        <f t="shared" si="11"/>
        <v>631.2441494340908</v>
      </c>
      <c r="D66" s="21">
        <f t="shared" si="11"/>
        <v>13.46319693797362</v>
      </c>
      <c r="E66" s="21">
        <f t="shared" si="11"/>
        <v>4.1263910297130835</v>
      </c>
      <c r="F66" s="21">
        <f t="shared" si="11"/>
        <v>272.3814593957135</v>
      </c>
      <c r="G66" s="21">
        <f t="shared" si="11"/>
        <v>0.6762681828057504</v>
      </c>
      <c r="H66" s="21">
        <f t="shared" si="11"/>
        <v>1.590351389853617</v>
      </c>
      <c r="I66" s="21">
        <f t="shared" si="11"/>
        <v>324.0058910162003</v>
      </c>
      <c r="J66" s="21">
        <f t="shared" si="11"/>
        <v>17.683266462837487</v>
      </c>
      <c r="K66" s="21">
        <f t="shared" si="11"/>
        <v>29.75863646856729</v>
      </c>
      <c r="L66" s="21">
        <f t="shared" si="11"/>
        <v>10.600908612068306</v>
      </c>
    </row>
    <row r="67" spans="1:12" ht="7.5" customHeight="1">
      <c r="A67" s="9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</row>
    <row r="68" spans="1:12" ht="12.75">
      <c r="A68" s="3" t="s">
        <v>26</v>
      </c>
      <c r="B68" s="21">
        <f aca="true" t="shared" si="12" ref="B68:L68">+(B26/B47-1)*100</f>
        <v>74.91808142083498</v>
      </c>
      <c r="C68" s="21">
        <f t="shared" si="12"/>
        <v>-36.92849957031948</v>
      </c>
      <c r="D68" s="21">
        <f t="shared" si="12"/>
        <v>21.066077377365545</v>
      </c>
      <c r="E68" s="21">
        <f t="shared" si="12"/>
        <v>67.03842392641542</v>
      </c>
      <c r="F68" s="21">
        <f t="shared" si="12"/>
        <v>29.188475275136703</v>
      </c>
      <c r="G68" s="21">
        <f t="shared" si="12"/>
        <v>62.03094130726121</v>
      </c>
      <c r="H68" s="21">
        <f t="shared" si="12"/>
        <v>34.78751250880807</v>
      </c>
      <c r="I68" s="21">
        <f t="shared" si="12"/>
        <v>45.75407507474696</v>
      </c>
      <c r="J68" s="21">
        <f t="shared" si="12"/>
        <v>48.934336330133775</v>
      </c>
      <c r="K68" s="21">
        <f t="shared" si="12"/>
        <v>139.64770644355747</v>
      </c>
      <c r="L68" s="21">
        <f t="shared" si="12"/>
        <v>38.44842212732984</v>
      </c>
    </row>
    <row r="69" spans="1:12" ht="12.75">
      <c r="A69" s="9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</row>
    <row r="70" spans="1:12" ht="12.75">
      <c r="A70" s="23" t="s">
        <v>27</v>
      </c>
      <c r="B70" s="21">
        <f aca="true" t="shared" si="13" ref="B70:L70">+(B28/B49-1)*100</f>
        <v>41.67298481714346</v>
      </c>
      <c r="C70" s="21">
        <f t="shared" si="13"/>
        <v>58.347825709096355</v>
      </c>
      <c r="D70" s="21">
        <f t="shared" si="13"/>
        <v>13.78508513794101</v>
      </c>
      <c r="E70" s="21">
        <f t="shared" si="13"/>
        <v>18.537742668437996</v>
      </c>
      <c r="F70" s="21">
        <f t="shared" si="13"/>
        <v>41.54058946471781</v>
      </c>
      <c r="G70" s="21">
        <f t="shared" si="13"/>
        <v>54.86146545193733</v>
      </c>
      <c r="H70" s="21">
        <f t="shared" si="13"/>
        <v>16.3588645654408</v>
      </c>
      <c r="I70" s="21">
        <f t="shared" si="13"/>
        <v>91.09217707701636</v>
      </c>
      <c r="J70" s="21">
        <f t="shared" si="13"/>
        <v>30.03937018863436</v>
      </c>
      <c r="K70" s="21">
        <f t="shared" si="13"/>
        <v>39.19240991761961</v>
      </c>
      <c r="L70" s="21">
        <f t="shared" si="13"/>
        <v>21.210863726438276</v>
      </c>
    </row>
    <row r="71" spans="1:12" ht="9" customHeight="1" thickBot="1">
      <c r="A71" s="10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</row>
    <row r="72" spans="1:12" ht="2.25" customHeight="1">
      <c r="A72" s="2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</row>
    <row r="73" spans="1:12" s="26" customFormat="1" ht="12">
      <c r="A73" s="26" t="s">
        <v>54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</row>
  </sheetData>
  <printOptions/>
  <pageMargins left="0.5905511811023623" right="0.5905511811023623" top="0.7874015748031497" bottom="0.7874015748031497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4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" sqref="B1"/>
    </sheetView>
  </sheetViews>
  <sheetFormatPr defaultColWidth="11.421875" defaultRowHeight="12.75"/>
  <cols>
    <col min="1" max="1" width="14.00390625" style="0" customWidth="1"/>
    <col min="2" max="7" width="8.8515625" style="0" customWidth="1"/>
    <col min="8" max="8" width="9.57421875" style="0" customWidth="1"/>
    <col min="9" max="12" width="9.00390625" style="0" customWidth="1"/>
  </cols>
  <sheetData>
    <row r="1" ht="15">
      <c r="A1" s="1" t="s">
        <v>35</v>
      </c>
    </row>
    <row r="2" ht="12.75">
      <c r="A2" s="6" t="str">
        <f>+Exp!A2</f>
        <v>ARGENTINA, BOLIVIA, BRASIL, CHILE, COLOMBIA, ECUADOR, MÉXICO, PARAGUAY, PERÚ Y URUGUAY</v>
      </c>
    </row>
    <row r="3" ht="12.75">
      <c r="A3" s="6" t="s">
        <v>25</v>
      </c>
    </row>
    <row r="4" ht="12.75">
      <c r="A4" s="3" t="str">
        <f>+Exp!A4</f>
        <v>Enero-marzo 2007-2008</v>
      </c>
    </row>
    <row r="5" ht="12.75">
      <c r="A5" s="3" t="s">
        <v>47</v>
      </c>
    </row>
    <row r="6" spans="1:12" ht="9" customHeight="1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5" customHeight="1" thickBot="1">
      <c r="A7" s="12" t="s">
        <v>1</v>
      </c>
      <c r="B7" s="13" t="s">
        <v>41</v>
      </c>
      <c r="C7" s="13" t="s">
        <v>42</v>
      </c>
      <c r="D7" s="13" t="s">
        <v>43</v>
      </c>
      <c r="E7" s="16" t="s">
        <v>44</v>
      </c>
      <c r="F7" s="13" t="s">
        <v>51</v>
      </c>
      <c r="G7" s="13" t="s">
        <v>45</v>
      </c>
      <c r="H7" s="13" t="s">
        <v>46</v>
      </c>
      <c r="I7" s="13" t="s">
        <v>52</v>
      </c>
      <c r="J7" s="13" t="s">
        <v>48</v>
      </c>
      <c r="K7" s="13" t="s">
        <v>49</v>
      </c>
      <c r="L7" s="13" t="s">
        <v>22</v>
      </c>
    </row>
    <row r="8" ht="7.5" customHeight="1">
      <c r="A8" s="8"/>
    </row>
    <row r="9" spans="1:12" ht="15">
      <c r="A9" s="7"/>
      <c r="B9" s="7" t="str">
        <f>+Exp!B10</f>
        <v>Enero-marzo 2008</v>
      </c>
      <c r="C9" s="7"/>
      <c r="D9" s="11"/>
      <c r="E9" s="11"/>
      <c r="F9" s="11"/>
      <c r="G9" s="11"/>
      <c r="H9" s="11"/>
      <c r="I9" s="11"/>
      <c r="J9" s="11"/>
      <c r="K9" s="11"/>
      <c r="L9" s="11"/>
    </row>
    <row r="10" ht="7.5" customHeight="1">
      <c r="A10" s="5"/>
    </row>
    <row r="11" spans="1:12" ht="12.75">
      <c r="A11" s="6" t="s">
        <v>8</v>
      </c>
      <c r="B11" s="36">
        <f>+Imp!B24</f>
        <v>5430.542712570001</v>
      </c>
      <c r="C11" s="36">
        <f>+Imp!C24</f>
        <v>563.8915790000001</v>
      </c>
      <c r="D11" s="36">
        <f>+Imp!D24</f>
        <v>6287.631372</v>
      </c>
      <c r="E11" s="36">
        <f>+Imp!E24</f>
        <v>4236.971793219997</v>
      </c>
      <c r="F11" s="36">
        <f>+Imp!F24</f>
        <v>2247.54255215</v>
      </c>
      <c r="G11" s="36">
        <f>+Imp!G24</f>
        <v>1573.0051080000003</v>
      </c>
      <c r="H11" s="36">
        <f>+Imp!H24</f>
        <v>2905.338481</v>
      </c>
      <c r="I11" s="36">
        <f>+Imp!I24</f>
        <v>858.5749999999999</v>
      </c>
      <c r="J11" s="36">
        <f>+Imp!J24</f>
        <v>2326.7831</v>
      </c>
      <c r="K11" s="36">
        <f>+Imp!K24</f>
        <v>991.679735</v>
      </c>
      <c r="L11" s="38">
        <f>SUM(B11:K11)</f>
        <v>27421.96143294</v>
      </c>
    </row>
    <row r="12" spans="1:12" ht="9" customHeight="1">
      <c r="A12" s="3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8"/>
    </row>
    <row r="13" spans="1:12" ht="12.75">
      <c r="A13" s="6" t="s">
        <v>28</v>
      </c>
      <c r="B13" s="36">
        <f>SUM(B15:B26)</f>
        <v>7411.107117209999</v>
      </c>
      <c r="C13" s="36">
        <f aca="true" t="shared" si="0" ref="C13:K13">SUM(C15:C26)</f>
        <v>464.4681289999999</v>
      </c>
      <c r="D13" s="36">
        <f t="shared" si="0"/>
        <v>29566.671173999996</v>
      </c>
      <c r="E13" s="36">
        <f t="shared" si="0"/>
        <v>8713.81524241</v>
      </c>
      <c r="F13" s="36">
        <f t="shared" si="0"/>
        <v>6634.441125859999</v>
      </c>
      <c r="G13" s="36">
        <f t="shared" si="0"/>
        <v>2173.4449790000003</v>
      </c>
      <c r="H13" s="36">
        <f t="shared" si="0"/>
        <v>70769.46329</v>
      </c>
      <c r="I13" s="36">
        <f t="shared" si="0"/>
        <v>852.3209999999998</v>
      </c>
      <c r="J13" s="36">
        <f t="shared" si="0"/>
        <v>4273.27872</v>
      </c>
      <c r="K13" s="36">
        <f t="shared" si="0"/>
        <v>791.5801459999996</v>
      </c>
      <c r="L13" s="38">
        <f>SUM(B13:K13)</f>
        <v>131650.59092348</v>
      </c>
    </row>
    <row r="14" spans="1:12" ht="6.75" customHeight="1">
      <c r="A14" s="9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8"/>
    </row>
    <row r="15" spans="1:12" ht="12.75">
      <c r="A15" s="3" t="s">
        <v>56</v>
      </c>
      <c r="B15" s="36">
        <v>66.89157107999999</v>
      </c>
      <c r="C15" s="36">
        <v>14.783529</v>
      </c>
      <c r="D15" s="36">
        <v>422.870777</v>
      </c>
      <c r="E15" s="36">
        <v>193.87111084999987</v>
      </c>
      <c r="F15" s="36">
        <v>194.23000550999998</v>
      </c>
      <c r="G15" s="36">
        <v>64.27164</v>
      </c>
      <c r="H15" s="36">
        <v>2275.564431</v>
      </c>
      <c r="I15" s="36">
        <v>2.8453000000000004</v>
      </c>
      <c r="J15" s="36">
        <v>102.371067</v>
      </c>
      <c r="K15" s="36">
        <v>44.190493000000004</v>
      </c>
      <c r="L15" s="38">
        <f>SUM(B15:K15)</f>
        <v>3381.8899244399995</v>
      </c>
    </row>
    <row r="16" spans="1:12" ht="12.75">
      <c r="A16" s="3" t="s">
        <v>17</v>
      </c>
      <c r="B16" s="36">
        <v>1718.14323663</v>
      </c>
      <c r="C16" s="36">
        <v>108.908</v>
      </c>
      <c r="D16" s="36">
        <v>5218.09129</v>
      </c>
      <c r="E16" s="36">
        <v>2544.4623668700074</v>
      </c>
      <c r="F16" s="36">
        <v>2706.2683976300004</v>
      </c>
      <c r="G16" s="36">
        <v>712.727772</v>
      </c>
      <c r="H16" s="36">
        <v>38594.852603</v>
      </c>
      <c r="I16" s="36">
        <v>81.3612</v>
      </c>
      <c r="J16" s="36">
        <v>1261.327297</v>
      </c>
      <c r="K16" s="36">
        <v>121.45554</v>
      </c>
      <c r="L16" s="38">
        <f>SUM(B16:K16)</f>
        <v>53067.59770313001</v>
      </c>
    </row>
    <row r="17" spans="1:12" ht="6.75" customHeight="1">
      <c r="A17" s="9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8"/>
    </row>
    <row r="18" spans="1:12" ht="12.75">
      <c r="A18" s="3" t="s">
        <v>55</v>
      </c>
      <c r="B18" s="36">
        <v>2150.85707076</v>
      </c>
      <c r="C18" s="36">
        <v>104.264</v>
      </c>
      <c r="D18" s="36">
        <v>7707.205877</v>
      </c>
      <c r="E18" s="36">
        <v>1612.4449632499993</v>
      </c>
      <c r="F18" s="36">
        <v>1125.938207</v>
      </c>
      <c r="G18" s="36">
        <v>330.46296</v>
      </c>
      <c r="H18" s="36">
        <v>8676.184719</v>
      </c>
      <c r="I18" s="36">
        <v>94.218</v>
      </c>
      <c r="J18" s="36">
        <v>753.8556112699999</v>
      </c>
      <c r="K18" s="36">
        <v>156.92201500000002</v>
      </c>
      <c r="L18" s="38">
        <f>SUM(B18:K18)</f>
        <v>22712.35342328</v>
      </c>
    </row>
    <row r="19" spans="1:12" ht="7.5" customHeight="1">
      <c r="A19" s="9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8"/>
    </row>
    <row r="20" spans="1:12" ht="12.75">
      <c r="A20" s="3" t="s">
        <v>18</v>
      </c>
      <c r="B20" s="36">
        <v>333.17162061000005</v>
      </c>
      <c r="C20" s="36">
        <v>101.524143</v>
      </c>
      <c r="D20" s="36">
        <v>1501.9718149999999</v>
      </c>
      <c r="E20" s="36">
        <v>484.9293194199999</v>
      </c>
      <c r="F20" s="36">
        <v>307.62934628</v>
      </c>
      <c r="G20" s="36">
        <v>162.993024</v>
      </c>
      <c r="H20" s="36">
        <v>3745.233467</v>
      </c>
      <c r="I20" s="36">
        <v>80.5253</v>
      </c>
      <c r="J20" s="36">
        <v>244.774936</v>
      </c>
      <c r="K20" s="36">
        <v>18.660028999999998</v>
      </c>
      <c r="L20" s="38">
        <f>SUM(B20:K20)</f>
        <v>6981.41300031</v>
      </c>
    </row>
    <row r="21" spans="1:12" ht="7.5" customHeight="1">
      <c r="A21" s="9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8"/>
    </row>
    <row r="22" spans="1:12" ht="12.75">
      <c r="A22" s="3" t="s">
        <v>19</v>
      </c>
      <c r="B22" s="36">
        <v>1511.4848781700002</v>
      </c>
      <c r="C22" s="36">
        <v>92.233501</v>
      </c>
      <c r="D22" s="36">
        <v>4311.8835420000005</v>
      </c>
      <c r="E22" s="36">
        <v>1464.9455920699975</v>
      </c>
      <c r="F22" s="36">
        <v>959.972</v>
      </c>
      <c r="G22" s="36">
        <v>321.18431</v>
      </c>
      <c r="H22" s="36">
        <v>7568.698894</v>
      </c>
      <c r="I22" s="36">
        <v>487.6609</v>
      </c>
      <c r="J22" s="36">
        <v>809.317835</v>
      </c>
      <c r="K22" s="36">
        <v>193.044412</v>
      </c>
      <c r="L22" s="38">
        <f>SUM(B22:K22)</f>
        <v>17720.42586424</v>
      </c>
    </row>
    <row r="23" spans="1:12" ht="7.5" customHeight="1">
      <c r="A23" s="9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8"/>
    </row>
    <row r="24" spans="1:12" ht="12.75">
      <c r="A24" s="3" t="s">
        <v>36</v>
      </c>
      <c r="B24" s="36">
        <v>575.41630437</v>
      </c>
      <c r="C24" s="36">
        <v>22.177</v>
      </c>
      <c r="D24" s="36">
        <v>3284.84732</v>
      </c>
      <c r="E24" s="36">
        <v>1211.4053601200012</v>
      </c>
      <c r="F24" s="36">
        <v>455.8677612699999</v>
      </c>
      <c r="G24" s="36">
        <v>243.17356</v>
      </c>
      <c r="H24" s="36">
        <v>7130.660082</v>
      </c>
      <c r="I24" s="36">
        <v>22.6857</v>
      </c>
      <c r="J24" s="36">
        <v>375.633288</v>
      </c>
      <c r="K24" s="36">
        <v>46.798237</v>
      </c>
      <c r="L24" s="38">
        <f>SUM(B24:K24)</f>
        <v>13368.664612760002</v>
      </c>
    </row>
    <row r="25" spans="1:12" ht="7.5" customHeight="1">
      <c r="A25" s="9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8"/>
    </row>
    <row r="26" spans="1:12" ht="12.75">
      <c r="A26" s="3" t="s">
        <v>26</v>
      </c>
      <c r="B26" s="36">
        <v>1055.142435589999</v>
      </c>
      <c r="C26" s="36">
        <v>20.57795599999989</v>
      </c>
      <c r="D26" s="36">
        <v>7119.8005529999955</v>
      </c>
      <c r="E26" s="36">
        <v>1201.7565298299958</v>
      </c>
      <c r="F26" s="36">
        <v>884.5354081699987</v>
      </c>
      <c r="G26" s="36">
        <v>338.63171300000033</v>
      </c>
      <c r="H26" s="36">
        <v>2778.2690939999966</v>
      </c>
      <c r="I26" s="36">
        <v>83.02459999999986</v>
      </c>
      <c r="J26" s="36">
        <v>725.99868573</v>
      </c>
      <c r="K26" s="36">
        <v>210.5094199999997</v>
      </c>
      <c r="L26" s="38">
        <f>SUM(B26:K26)</f>
        <v>14418.246395319986</v>
      </c>
    </row>
    <row r="27" spans="1:12" ht="9" customHeight="1">
      <c r="A27" s="9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8"/>
    </row>
    <row r="28" spans="1:12" ht="12.75">
      <c r="A28" s="23" t="s">
        <v>27</v>
      </c>
      <c r="B28" s="36">
        <f aca="true" t="shared" si="1" ref="B28:K28">+B11+B13</f>
        <v>12841.649829779999</v>
      </c>
      <c r="C28" s="36">
        <f t="shared" si="1"/>
        <v>1028.359708</v>
      </c>
      <c r="D28" s="36">
        <f t="shared" si="1"/>
        <v>35854.30254599999</v>
      </c>
      <c r="E28" s="36">
        <f t="shared" si="1"/>
        <v>12950.787035629997</v>
      </c>
      <c r="F28" s="36">
        <f t="shared" si="1"/>
        <v>8881.98367801</v>
      </c>
      <c r="G28" s="36">
        <f t="shared" si="1"/>
        <v>3746.4500870000006</v>
      </c>
      <c r="H28" s="36">
        <f t="shared" si="1"/>
        <v>73674.801771</v>
      </c>
      <c r="I28" s="36">
        <f t="shared" si="1"/>
        <v>1710.8959999999997</v>
      </c>
      <c r="J28" s="36">
        <f t="shared" si="1"/>
        <v>6600.061820000001</v>
      </c>
      <c r="K28" s="36">
        <f t="shared" si="1"/>
        <v>1783.2598809999995</v>
      </c>
      <c r="L28" s="38">
        <f>SUM(B28:K28)</f>
        <v>159072.55235642</v>
      </c>
    </row>
    <row r="29" ht="9" customHeight="1"/>
    <row r="30" spans="1:12" ht="15">
      <c r="A30" s="7"/>
      <c r="B30" s="7" t="str">
        <f>+Exp!B26</f>
        <v>Enero-marzo 2007</v>
      </c>
      <c r="C30" s="7"/>
      <c r="D30" s="11"/>
      <c r="E30" s="11"/>
      <c r="F30" s="11"/>
      <c r="G30" s="11"/>
      <c r="H30" s="11"/>
      <c r="I30" s="11"/>
      <c r="J30" s="11"/>
      <c r="K30" s="11"/>
      <c r="L30" s="11"/>
    </row>
    <row r="31" spans="1:11" ht="7.5" customHeight="1">
      <c r="A31" s="5"/>
      <c r="D31" s="11"/>
      <c r="E31" s="11"/>
      <c r="F31" s="11"/>
      <c r="G31" s="11"/>
      <c r="H31" s="11"/>
      <c r="I31" s="11"/>
      <c r="J31" s="11"/>
      <c r="K31" s="11"/>
    </row>
    <row r="32" spans="1:12" ht="12.75">
      <c r="A32" s="6" t="s">
        <v>8</v>
      </c>
      <c r="B32" s="36">
        <f>+Imp!B40</f>
        <v>3979.0921043799995</v>
      </c>
      <c r="C32" s="36">
        <f>+Imp!C40</f>
        <v>426.302228</v>
      </c>
      <c r="D32" s="36">
        <f>+Imp!D40</f>
        <v>4503.431277</v>
      </c>
      <c r="E32" s="36">
        <f>+Imp!E40</f>
        <v>3203.9919958900023</v>
      </c>
      <c r="F32" s="36">
        <f>+Imp!F40</f>
        <v>2331.33435675</v>
      </c>
      <c r="G32" s="36">
        <f>+Imp!G40</f>
        <v>1247.680107</v>
      </c>
      <c r="H32" s="36">
        <f>+Imp!H40</f>
        <v>2734.013929</v>
      </c>
      <c r="I32" s="36">
        <f>+Imp!I40</f>
        <v>552.369</v>
      </c>
      <c r="J32" s="36">
        <f>+Imp!J40</f>
        <v>1665.3347640000002</v>
      </c>
      <c r="K32" s="36">
        <f>+Imp!K40</f>
        <v>761.0241540000002</v>
      </c>
      <c r="L32" s="38">
        <f>SUM(B32:K32)</f>
        <v>21404.57391602</v>
      </c>
    </row>
    <row r="33" spans="1:12" ht="9" customHeight="1">
      <c r="A33" s="3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8"/>
    </row>
    <row r="34" spans="1:12" ht="12.75">
      <c r="A34" s="6" t="s">
        <v>28</v>
      </c>
      <c r="B34" s="36">
        <f>SUM(B35:B47)</f>
        <v>5184.841559810001</v>
      </c>
      <c r="C34" s="36">
        <f aca="true" t="shared" si="2" ref="C34:K34">SUM(C35:C47)</f>
        <v>321.9400479999998</v>
      </c>
      <c r="D34" s="36">
        <f t="shared" si="2"/>
        <v>20777.86223</v>
      </c>
      <c r="E34" s="36">
        <f t="shared" si="2"/>
        <v>5900.680790500011</v>
      </c>
      <c r="F34" s="36">
        <f t="shared" si="2"/>
        <v>5058.4065813199995</v>
      </c>
      <c r="G34" s="36">
        <f t="shared" si="2"/>
        <v>1896.9048790000002</v>
      </c>
      <c r="H34" s="36">
        <f t="shared" si="2"/>
        <v>59988.73355099999</v>
      </c>
      <c r="I34" s="36">
        <f t="shared" si="2"/>
        <v>636.9479999999999</v>
      </c>
      <c r="J34" s="36">
        <f t="shared" si="2"/>
        <v>2704.3382909999996</v>
      </c>
      <c r="K34" s="36">
        <f t="shared" si="2"/>
        <v>396.11474599999997</v>
      </c>
      <c r="L34" s="38">
        <f>SUM(B34:K34)</f>
        <v>102866.77067663</v>
      </c>
    </row>
    <row r="35" spans="1:12" ht="6.75" customHeight="1">
      <c r="A35" s="9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8"/>
    </row>
    <row r="36" spans="1:12" ht="12.75">
      <c r="A36" s="3" t="s">
        <v>56</v>
      </c>
      <c r="B36" s="36">
        <v>63.47072093000001</v>
      </c>
      <c r="C36" s="36">
        <v>3.447778</v>
      </c>
      <c r="D36" s="36">
        <v>344.26937300000003</v>
      </c>
      <c r="E36" s="36">
        <v>199.66848497999987</v>
      </c>
      <c r="F36" s="36">
        <v>124.96008307999999</v>
      </c>
      <c r="G36" s="36">
        <v>32.51213</v>
      </c>
      <c r="H36" s="36">
        <v>1752.8056270000002</v>
      </c>
      <c r="I36" s="36">
        <v>0.7509</v>
      </c>
      <c r="J36" s="36">
        <v>62.357706</v>
      </c>
      <c r="K36" s="36">
        <v>3.6169670000000003</v>
      </c>
      <c r="L36" s="38">
        <f>SUM(B36:K36)</f>
        <v>2587.8597699899997</v>
      </c>
    </row>
    <row r="37" spans="1:12" ht="12.75">
      <c r="A37" s="3" t="s">
        <v>17</v>
      </c>
      <c r="B37" s="36">
        <v>1146.2965951</v>
      </c>
      <c r="C37" s="36">
        <v>101.207</v>
      </c>
      <c r="D37" s="36">
        <v>4022.276228</v>
      </c>
      <c r="E37" s="36">
        <v>1499.7293764700114</v>
      </c>
      <c r="F37" s="36">
        <v>2034.93420701</v>
      </c>
      <c r="G37" s="36">
        <v>731.129379</v>
      </c>
      <c r="H37" s="36">
        <v>31721.624015999998</v>
      </c>
      <c r="I37" s="36">
        <v>64.9631</v>
      </c>
      <c r="J37" s="36">
        <v>744.035079</v>
      </c>
      <c r="K37" s="36">
        <v>69.05872500000001</v>
      </c>
      <c r="L37" s="38">
        <f>SUM(B37:K37)</f>
        <v>42135.25370558001</v>
      </c>
    </row>
    <row r="38" spans="1:12" ht="6.75" customHeight="1">
      <c r="A38" s="9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8"/>
    </row>
    <row r="39" spans="1:12" ht="12.75">
      <c r="A39" s="3" t="s">
        <v>55</v>
      </c>
      <c r="B39" s="36">
        <v>1651.4632837199997</v>
      </c>
      <c r="C39" s="36">
        <v>73.148</v>
      </c>
      <c r="D39" s="36">
        <v>5619.711512</v>
      </c>
      <c r="E39" s="36">
        <v>1368.832828529999</v>
      </c>
      <c r="F39" s="36">
        <v>916.96358484</v>
      </c>
      <c r="G39" s="36">
        <v>274.59698</v>
      </c>
      <c r="H39" s="36">
        <v>7695.703177</v>
      </c>
      <c r="I39" s="36">
        <v>63.6148</v>
      </c>
      <c r="J39" s="36">
        <v>530.17356987</v>
      </c>
      <c r="K39" s="36">
        <v>110.562086</v>
      </c>
      <c r="L39" s="38">
        <f>SUM(B39:K39)</f>
        <v>18304.76982196</v>
      </c>
    </row>
    <row r="40" spans="1:12" ht="7.5" customHeight="1">
      <c r="A40" s="9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8"/>
    </row>
    <row r="41" spans="1:12" ht="12.75">
      <c r="A41" s="3" t="s">
        <v>18</v>
      </c>
      <c r="B41" s="36">
        <v>278.39185943999996</v>
      </c>
      <c r="C41" s="36">
        <v>61.72366</v>
      </c>
      <c r="D41" s="36">
        <v>990.219737</v>
      </c>
      <c r="E41" s="36">
        <v>299.5852102800011</v>
      </c>
      <c r="F41" s="36">
        <v>303.76176448</v>
      </c>
      <c r="G41" s="36">
        <v>127.823529</v>
      </c>
      <c r="H41" s="36">
        <v>3716.927788</v>
      </c>
      <c r="I41" s="36">
        <v>39.3063</v>
      </c>
      <c r="J41" s="36">
        <v>176.83559899999997</v>
      </c>
      <c r="K41" s="36">
        <v>14.354522999999999</v>
      </c>
      <c r="L41" s="38">
        <f>SUM(B41:K41)</f>
        <v>6008.929970200001</v>
      </c>
    </row>
    <row r="42" spans="1:12" ht="7.5" customHeight="1">
      <c r="A42" s="9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8"/>
    </row>
    <row r="43" spans="1:12" ht="12.75">
      <c r="A43" s="3" t="s">
        <v>19</v>
      </c>
      <c r="B43" s="36">
        <v>962.2855028299999</v>
      </c>
      <c r="C43" s="36">
        <v>51.195346</v>
      </c>
      <c r="D43" s="36">
        <v>2585.933266</v>
      </c>
      <c r="E43" s="36">
        <v>1122.9353598799994</v>
      </c>
      <c r="F43" s="36">
        <v>663.337</v>
      </c>
      <c r="G43" s="36">
        <v>246.85398</v>
      </c>
      <c r="H43" s="36">
        <v>6238.687339</v>
      </c>
      <c r="I43" s="36">
        <v>247.5319</v>
      </c>
      <c r="J43" s="36">
        <v>516.1397000000001</v>
      </c>
      <c r="K43" s="36">
        <v>107.695787</v>
      </c>
      <c r="L43" s="38">
        <f>SUM(B43:K43)</f>
        <v>12742.59518071</v>
      </c>
    </row>
    <row r="44" spans="1:12" ht="7.5" customHeight="1">
      <c r="A44" s="9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8"/>
    </row>
    <row r="45" spans="1:12" ht="12.75">
      <c r="A45" s="3" t="s">
        <v>36</v>
      </c>
      <c r="B45" s="36">
        <v>419.99469434</v>
      </c>
      <c r="C45" s="36">
        <v>14.625</v>
      </c>
      <c r="D45" s="36">
        <v>2205.937015</v>
      </c>
      <c r="E45" s="36">
        <v>643.6668395600003</v>
      </c>
      <c r="F45" s="36">
        <v>380.17006303</v>
      </c>
      <c r="G45" s="36">
        <v>187.16192</v>
      </c>
      <c r="H45" s="36">
        <v>6415.600746</v>
      </c>
      <c r="I45" s="36">
        <v>15.472</v>
      </c>
      <c r="J45" s="36">
        <v>253.358525</v>
      </c>
      <c r="K45" s="36">
        <v>31.221224999999997</v>
      </c>
      <c r="L45" s="38">
        <f>SUM(B45:K45)</f>
        <v>10567.208027929999</v>
      </c>
    </row>
    <row r="46" spans="1:12" ht="7.5" customHeight="1">
      <c r="A46" s="9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8"/>
    </row>
    <row r="47" spans="1:12" ht="12.75">
      <c r="A47" s="3" t="s">
        <v>26</v>
      </c>
      <c r="B47" s="36">
        <v>662.938903450001</v>
      </c>
      <c r="C47" s="36">
        <v>16.59326399999985</v>
      </c>
      <c r="D47" s="36">
        <v>5009.515098999999</v>
      </c>
      <c r="E47" s="36">
        <v>766.2626908000009</v>
      </c>
      <c r="F47" s="36">
        <v>634.2798788799997</v>
      </c>
      <c r="G47" s="36">
        <v>296.8269610000001</v>
      </c>
      <c r="H47" s="36">
        <v>2447.3848579999953</v>
      </c>
      <c r="I47" s="36">
        <v>205.30899999999988</v>
      </c>
      <c r="J47" s="36">
        <v>421.4381121299993</v>
      </c>
      <c r="K47" s="36">
        <v>59.60543299999996</v>
      </c>
      <c r="L47" s="38">
        <f>SUM(B47:K47)</f>
        <v>10520.154200259996</v>
      </c>
    </row>
    <row r="48" spans="1:12" ht="9" customHeight="1">
      <c r="A48" s="9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8"/>
    </row>
    <row r="49" spans="1:12" ht="12.75">
      <c r="A49" s="23" t="s">
        <v>27</v>
      </c>
      <c r="B49" s="36">
        <f aca="true" t="shared" si="3" ref="B49:K49">+B34+B32</f>
        <v>9163.93366419</v>
      </c>
      <c r="C49" s="36">
        <f t="shared" si="3"/>
        <v>748.2422759999998</v>
      </c>
      <c r="D49" s="36">
        <f t="shared" si="3"/>
        <v>25281.293507</v>
      </c>
      <c r="E49" s="36">
        <f t="shared" si="3"/>
        <v>9104.672786390014</v>
      </c>
      <c r="F49" s="36">
        <f t="shared" si="3"/>
        <v>7389.740938069999</v>
      </c>
      <c r="G49" s="36">
        <f t="shared" si="3"/>
        <v>3144.584986</v>
      </c>
      <c r="H49" s="36">
        <f t="shared" si="3"/>
        <v>62722.74747999999</v>
      </c>
      <c r="I49" s="36">
        <f t="shared" si="3"/>
        <v>1189.317</v>
      </c>
      <c r="J49" s="36">
        <f t="shared" si="3"/>
        <v>4369.673054999999</v>
      </c>
      <c r="K49" s="36">
        <f t="shared" si="3"/>
        <v>1157.1389000000001</v>
      </c>
      <c r="L49" s="38">
        <f>SUM(B49:K49)</f>
        <v>124271.34459265</v>
      </c>
    </row>
    <row r="50" ht="9" customHeight="1"/>
    <row r="51" spans="1:12" ht="15">
      <c r="A51" s="7"/>
      <c r="B51" s="7" t="str">
        <f>+Exp!B42</f>
        <v>Crecimiento 2008/2007</v>
      </c>
      <c r="C51" s="7"/>
      <c r="D51" s="11"/>
      <c r="E51" s="11"/>
      <c r="F51" s="11"/>
      <c r="G51" s="11"/>
      <c r="H51" s="11"/>
      <c r="I51" s="11"/>
      <c r="J51" s="11"/>
      <c r="K51" s="11"/>
      <c r="L51" s="11"/>
    </row>
    <row r="52" spans="1:11" ht="9" customHeight="1">
      <c r="A52" s="5"/>
      <c r="D52" s="11"/>
      <c r="E52" s="11"/>
      <c r="F52" s="11"/>
      <c r="G52" s="11"/>
      <c r="H52" s="11"/>
      <c r="I52" s="11"/>
      <c r="J52" s="11"/>
      <c r="K52" s="11"/>
    </row>
    <row r="53" spans="1:12" ht="12.75">
      <c r="A53" s="6" t="s">
        <v>8</v>
      </c>
      <c r="B53" s="21">
        <f aca="true" t="shared" si="4" ref="B53:L53">+(B11/B32-1)*100</f>
        <v>36.47692916161232</v>
      </c>
      <c r="C53" s="21">
        <f t="shared" si="4"/>
        <v>32.275071994228476</v>
      </c>
      <c r="D53" s="21">
        <f t="shared" si="4"/>
        <v>39.618681517630726</v>
      </c>
      <c r="E53" s="21">
        <f t="shared" si="4"/>
        <v>32.24039881045504</v>
      </c>
      <c r="F53" s="21">
        <f t="shared" si="4"/>
        <v>-3.594156469122256</v>
      </c>
      <c r="G53" s="21">
        <f t="shared" si="4"/>
        <v>26.074391919434547</v>
      </c>
      <c r="H53" s="21">
        <f t="shared" si="4"/>
        <v>6.266411088207713</v>
      </c>
      <c r="I53" s="21">
        <f t="shared" si="4"/>
        <v>55.435044327252236</v>
      </c>
      <c r="J53" s="21">
        <f t="shared" si="4"/>
        <v>39.718640978301224</v>
      </c>
      <c r="K53" s="21">
        <f t="shared" si="4"/>
        <v>30.30857559351523</v>
      </c>
      <c r="L53" s="21">
        <f t="shared" si="4"/>
        <v>28.112624621863457</v>
      </c>
    </row>
    <row r="54" spans="1:12" ht="9" customHeight="1">
      <c r="A54" s="3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</row>
    <row r="55" spans="1:12" ht="12.75">
      <c r="A55" s="6" t="s">
        <v>28</v>
      </c>
      <c r="B55" s="21">
        <f aca="true" t="shared" si="5" ref="B55:L55">+(B13/B34-1)*100</f>
        <v>42.93796698932455</v>
      </c>
      <c r="C55" s="21">
        <f t="shared" si="5"/>
        <v>44.27162196360241</v>
      </c>
      <c r="D55" s="21">
        <f t="shared" si="5"/>
        <v>42.29890855330787</v>
      </c>
      <c r="E55" s="21">
        <f t="shared" si="5"/>
        <v>47.67474384377959</v>
      </c>
      <c r="F55" s="21">
        <f t="shared" si="5"/>
        <v>31.156739166837212</v>
      </c>
      <c r="G55" s="21">
        <f t="shared" si="5"/>
        <v>14.578490627626262</v>
      </c>
      <c r="H55" s="21">
        <f t="shared" si="5"/>
        <v>17.971257435922805</v>
      </c>
      <c r="I55" s="21">
        <f t="shared" si="5"/>
        <v>33.813278320993234</v>
      </c>
      <c r="J55" s="21">
        <f t="shared" si="5"/>
        <v>58.01568665508352</v>
      </c>
      <c r="K55" s="21">
        <f t="shared" si="5"/>
        <v>99.83607123780229</v>
      </c>
      <c r="L55" s="21">
        <f t="shared" si="5"/>
        <v>27.981650495604903</v>
      </c>
    </row>
    <row r="56" spans="1:12" ht="6.75" customHeight="1">
      <c r="A56" s="9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</row>
    <row r="57" spans="1:12" ht="12.75">
      <c r="A57" s="3" t="s">
        <v>56</v>
      </c>
      <c r="B57" s="21">
        <f aca="true" t="shared" si="6" ref="B57:L57">+(B15/B36-1)*100</f>
        <v>5.389650692281767</v>
      </c>
      <c r="C57" s="21">
        <f t="shared" si="6"/>
        <v>328.78424886985187</v>
      </c>
      <c r="D57" s="21">
        <f t="shared" si="6"/>
        <v>22.83136699470503</v>
      </c>
      <c r="E57" s="21">
        <f t="shared" si="6"/>
        <v>-2.903499834027745</v>
      </c>
      <c r="F57" s="21">
        <f t="shared" si="6"/>
        <v>55.43363986534251</v>
      </c>
      <c r="G57" s="21">
        <f t="shared" si="6"/>
        <v>97.68511014196856</v>
      </c>
      <c r="H57" s="21">
        <f t="shared" si="6"/>
        <v>29.824117172348608</v>
      </c>
      <c r="I57" s="21">
        <f t="shared" si="6"/>
        <v>278.918630976162</v>
      </c>
      <c r="J57" s="21">
        <f t="shared" si="6"/>
        <v>64.16746793090817</v>
      </c>
      <c r="K57" s="21">
        <f t="shared" si="6"/>
        <v>1121.7554929309558</v>
      </c>
      <c r="L57" s="21">
        <f t="shared" si="6"/>
        <v>30.682889531261903</v>
      </c>
    </row>
    <row r="58" spans="1:12" ht="12.75">
      <c r="A58" s="3" t="s">
        <v>17</v>
      </c>
      <c r="B58" s="21">
        <f aca="true" t="shared" si="7" ref="B58:L58">+(B16/B37-1)*100</f>
        <v>49.88644683884047</v>
      </c>
      <c r="C58" s="21">
        <f t="shared" si="7"/>
        <v>7.609157469345007</v>
      </c>
      <c r="D58" s="21">
        <f t="shared" si="7"/>
        <v>29.729809546038965</v>
      </c>
      <c r="E58" s="21">
        <f t="shared" si="7"/>
        <v>69.66143404212278</v>
      </c>
      <c r="F58" s="21">
        <f t="shared" si="7"/>
        <v>32.990461721434</v>
      </c>
      <c r="G58" s="21">
        <f t="shared" si="7"/>
        <v>-2.5168742398464117</v>
      </c>
      <c r="H58" s="21">
        <f t="shared" si="7"/>
        <v>21.667328833899635</v>
      </c>
      <c r="I58" s="21">
        <f t="shared" si="7"/>
        <v>25.24217594295839</v>
      </c>
      <c r="J58" s="21">
        <f t="shared" si="7"/>
        <v>69.52524586545738</v>
      </c>
      <c r="K58" s="21">
        <f t="shared" si="7"/>
        <v>75.87283866014032</v>
      </c>
      <c r="L58" s="21">
        <f t="shared" si="7"/>
        <v>25.945836410383883</v>
      </c>
    </row>
    <row r="59" spans="1:12" ht="6.75" customHeight="1">
      <c r="A59" s="9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</row>
    <row r="60" spans="1:12" ht="12.75">
      <c r="A60" s="3" t="s">
        <v>55</v>
      </c>
      <c r="B60" s="21">
        <f aca="true" t="shared" si="8" ref="B60:L60">+(B18/B39-1)*100</f>
        <v>30.239472591548754</v>
      </c>
      <c r="C60" s="21">
        <f t="shared" si="8"/>
        <v>42.5384152676765</v>
      </c>
      <c r="D60" s="21">
        <f t="shared" si="8"/>
        <v>37.14593463636857</v>
      </c>
      <c r="E60" s="21">
        <f t="shared" si="8"/>
        <v>17.79706985707068</v>
      </c>
      <c r="F60" s="21">
        <f t="shared" si="8"/>
        <v>22.789849631429338</v>
      </c>
      <c r="G60" s="21">
        <f t="shared" si="8"/>
        <v>20.344717556617</v>
      </c>
      <c r="H60" s="21">
        <f t="shared" si="8"/>
        <v>12.740636163441788</v>
      </c>
      <c r="I60" s="21">
        <f t="shared" si="8"/>
        <v>48.107044272716415</v>
      </c>
      <c r="J60" s="21">
        <f t="shared" si="8"/>
        <v>42.190341826139566</v>
      </c>
      <c r="K60" s="21">
        <f t="shared" si="8"/>
        <v>41.93112727630701</v>
      </c>
      <c r="L60" s="21">
        <f t="shared" si="8"/>
        <v>24.078880227339884</v>
      </c>
    </row>
    <row r="61" spans="1:12" ht="7.5" customHeight="1">
      <c r="A61" s="9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</row>
    <row r="62" spans="1:12" ht="12.75">
      <c r="A62" s="3" t="s">
        <v>18</v>
      </c>
      <c r="B62" s="21">
        <f aca="true" t="shared" si="9" ref="B62:L62">+(B20/B41-1)*100</f>
        <v>19.677213723200282</v>
      </c>
      <c r="C62" s="21">
        <f t="shared" si="9"/>
        <v>64.48172872444698</v>
      </c>
      <c r="D62" s="21">
        <f t="shared" si="9"/>
        <v>51.68065822949759</v>
      </c>
      <c r="E62" s="21">
        <f t="shared" si="9"/>
        <v>61.866908906074094</v>
      </c>
      <c r="F62" s="21">
        <f t="shared" si="9"/>
        <v>1.2732286456857977</v>
      </c>
      <c r="G62" s="21">
        <f t="shared" si="9"/>
        <v>27.514101101057854</v>
      </c>
      <c r="H62" s="21">
        <f t="shared" si="9"/>
        <v>0.761534272777209</v>
      </c>
      <c r="I62" s="21">
        <f t="shared" si="9"/>
        <v>104.86614105118011</v>
      </c>
      <c r="J62" s="21">
        <f t="shared" si="9"/>
        <v>38.41949097590922</v>
      </c>
      <c r="K62" s="21">
        <f t="shared" si="9"/>
        <v>29.99407225165196</v>
      </c>
      <c r="L62" s="21">
        <f t="shared" si="9"/>
        <v>16.183963449945658</v>
      </c>
    </row>
    <row r="63" spans="1:12" ht="7.5" customHeight="1">
      <c r="A63" s="9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</row>
    <row r="64" spans="1:12" ht="12.75">
      <c r="A64" s="3" t="s">
        <v>19</v>
      </c>
      <c r="B64" s="21">
        <f aca="true" t="shared" si="10" ref="B64:L64">+(B22/B43-1)*100</f>
        <v>57.07239418289598</v>
      </c>
      <c r="C64" s="21">
        <f t="shared" si="10"/>
        <v>80.15993289702546</v>
      </c>
      <c r="D64" s="21">
        <f t="shared" si="10"/>
        <v>66.74380575449857</v>
      </c>
      <c r="E64" s="21">
        <f t="shared" si="10"/>
        <v>30.456804942587823</v>
      </c>
      <c r="F64" s="21">
        <f t="shared" si="10"/>
        <v>44.71859703288072</v>
      </c>
      <c r="G64" s="21">
        <f t="shared" si="10"/>
        <v>30.111051885815243</v>
      </c>
      <c r="H64" s="21">
        <f t="shared" si="10"/>
        <v>21.318772407228657</v>
      </c>
      <c r="I64" s="21">
        <f t="shared" si="10"/>
        <v>97.00931475902703</v>
      </c>
      <c r="J64" s="21">
        <f t="shared" si="10"/>
        <v>56.802089628059974</v>
      </c>
      <c r="K64" s="21">
        <f t="shared" si="10"/>
        <v>79.24973425376427</v>
      </c>
      <c r="L64" s="21">
        <f t="shared" si="10"/>
        <v>39.064496775865095</v>
      </c>
    </row>
    <row r="65" spans="1:12" ht="7.5" customHeight="1">
      <c r="A65" s="9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</row>
    <row r="66" spans="1:12" ht="12.75">
      <c r="A66" s="3" t="s">
        <v>36</v>
      </c>
      <c r="B66" s="21">
        <f aca="true" t="shared" si="11" ref="B66:L66">+(B24/B45-1)*100</f>
        <v>37.00561271952185</v>
      </c>
      <c r="C66" s="21">
        <f t="shared" si="11"/>
        <v>51.63760683760683</v>
      </c>
      <c r="D66" s="21">
        <f t="shared" si="11"/>
        <v>48.90938851216475</v>
      </c>
      <c r="E66" s="21">
        <f t="shared" si="11"/>
        <v>88.203785820021</v>
      </c>
      <c r="F66" s="21">
        <f t="shared" si="11"/>
        <v>19.911535810231975</v>
      </c>
      <c r="G66" s="21">
        <f t="shared" si="11"/>
        <v>29.926835544324405</v>
      </c>
      <c r="H66" s="21">
        <f t="shared" si="11"/>
        <v>11.145633344559759</v>
      </c>
      <c r="I66" s="21">
        <f t="shared" si="11"/>
        <v>46.624224405377454</v>
      </c>
      <c r="J66" s="21">
        <f t="shared" si="11"/>
        <v>48.261554648693995</v>
      </c>
      <c r="K66" s="21">
        <f t="shared" si="11"/>
        <v>49.892379302862096</v>
      </c>
      <c r="L66" s="21">
        <f t="shared" si="11"/>
        <v>26.510849199008124</v>
      </c>
    </row>
    <row r="67" spans="1:12" ht="7.5" customHeight="1">
      <c r="A67" s="9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</row>
    <row r="68" spans="1:12" ht="12.75">
      <c r="A68" s="3" t="s">
        <v>26</v>
      </c>
      <c r="B68" s="21">
        <f aca="true" t="shared" si="12" ref="B68:L68">+(B26/B47-1)*100</f>
        <v>59.16133901614933</v>
      </c>
      <c r="C68" s="21">
        <f t="shared" si="12"/>
        <v>24.013913115587606</v>
      </c>
      <c r="D68" s="21">
        <f t="shared" si="12"/>
        <v>42.12554333694396</v>
      </c>
      <c r="E68" s="21">
        <f t="shared" si="12"/>
        <v>56.83349121113106</v>
      </c>
      <c r="F68" s="21">
        <f t="shared" si="12"/>
        <v>39.45506354890145</v>
      </c>
      <c r="G68" s="21">
        <f t="shared" si="12"/>
        <v>14.083879664826071</v>
      </c>
      <c r="H68" s="21">
        <f t="shared" si="12"/>
        <v>13.519910238817111</v>
      </c>
      <c r="I68" s="21">
        <f t="shared" si="12"/>
        <v>-59.56114929204277</v>
      </c>
      <c r="J68" s="21">
        <f t="shared" si="12"/>
        <v>72.2669746361369</v>
      </c>
      <c r="K68" s="21">
        <f t="shared" si="12"/>
        <v>253.1715305213869</v>
      </c>
      <c r="L68" s="21">
        <f t="shared" si="12"/>
        <v>37.05356519359433</v>
      </c>
    </row>
    <row r="69" spans="1:12" ht="12.75">
      <c r="A69" s="9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</row>
    <row r="70" spans="1:12" ht="12.75">
      <c r="A70" s="23" t="s">
        <v>27</v>
      </c>
      <c r="B70" s="21">
        <f aca="true" t="shared" si="13" ref="B70:L70">+(B28/B49-1)*100</f>
        <v>40.13250532313921</v>
      </c>
      <c r="C70" s="21">
        <f t="shared" si="13"/>
        <v>37.436728849039284</v>
      </c>
      <c r="D70" s="21">
        <f t="shared" si="13"/>
        <v>41.821471816987895</v>
      </c>
      <c r="E70" s="21">
        <f t="shared" si="13"/>
        <v>42.243300110568384</v>
      </c>
      <c r="F70" s="21">
        <f t="shared" si="13"/>
        <v>20.19343780040188</v>
      </c>
      <c r="G70" s="21">
        <f t="shared" si="13"/>
        <v>19.139730796895705</v>
      </c>
      <c r="H70" s="21">
        <f t="shared" si="13"/>
        <v>17.461056364745865</v>
      </c>
      <c r="I70" s="21">
        <f t="shared" si="13"/>
        <v>43.85533882051629</v>
      </c>
      <c r="J70" s="21">
        <f t="shared" si="13"/>
        <v>51.04246329019693</v>
      </c>
      <c r="K70" s="21">
        <f t="shared" si="13"/>
        <v>54.10940562105373</v>
      </c>
      <c r="L70" s="21">
        <f t="shared" si="13"/>
        <v>28.004209560816417</v>
      </c>
    </row>
    <row r="71" spans="1:12" ht="9" customHeight="1" thickBot="1">
      <c r="A71" s="10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</row>
    <row r="72" spans="1:12" ht="2.25" customHeight="1">
      <c r="A72" s="2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</row>
    <row r="73" spans="1:12" s="26" customFormat="1" ht="12">
      <c r="A73" s="26" t="s">
        <v>53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spans="1:12" s="26" customFormat="1" ht="12.75">
      <c r="A74" t="str">
        <f>+Imp!A60</f>
        <v> Nota: importaciones a valores CIF excepto Brasil, México y Paraguay a valores FOB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</row>
  </sheetData>
  <printOptions/>
  <pageMargins left="0.75" right="0.75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14.7109375" style="0" customWidth="1"/>
    <col min="2" max="12" width="9.00390625" style="0" customWidth="1"/>
  </cols>
  <sheetData>
    <row r="1" ht="15">
      <c r="A1" s="1" t="s">
        <v>37</v>
      </c>
    </row>
    <row r="2" ht="12.75">
      <c r="A2" s="6" t="str">
        <f>+Exp!A2</f>
        <v>ARGENTINA, BOLIVIA, BRASIL, CHILE, COLOMBIA, ECUADOR, MÉXICO, PARAGUAY, PERÚ Y URUGUAY</v>
      </c>
    </row>
    <row r="3" ht="12.75">
      <c r="A3" s="6" t="s">
        <v>38</v>
      </c>
    </row>
    <row r="4" spans="1:4" ht="12.75">
      <c r="A4" s="3" t="str">
        <f>+Exp!A4</f>
        <v>Enero-marzo 2007-2008</v>
      </c>
      <c r="D4">
        <f>D11/SUMIF(B11:K11,"&gt;0")</f>
        <v>0.6580035587538804</v>
      </c>
    </row>
    <row r="5" ht="12.75">
      <c r="A5" s="3" t="s">
        <v>50</v>
      </c>
    </row>
    <row r="6" spans="1:12" ht="8.25" customHeight="1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5" customHeight="1" thickBot="1">
      <c r="A7" s="12" t="s">
        <v>1</v>
      </c>
      <c r="B7" s="13" t="s">
        <v>41</v>
      </c>
      <c r="C7" s="13" t="s">
        <v>42</v>
      </c>
      <c r="D7" s="13" t="s">
        <v>43</v>
      </c>
      <c r="E7" s="16" t="s">
        <v>44</v>
      </c>
      <c r="F7" s="13" t="s">
        <v>51</v>
      </c>
      <c r="G7" s="13" t="s">
        <v>45</v>
      </c>
      <c r="H7" s="13" t="s">
        <v>46</v>
      </c>
      <c r="I7" s="13" t="s">
        <v>52</v>
      </c>
      <c r="J7" s="13" t="s">
        <v>48</v>
      </c>
      <c r="K7" s="13" t="s">
        <v>49</v>
      </c>
      <c r="L7" s="13" t="s">
        <v>22</v>
      </c>
    </row>
    <row r="8" ht="9" customHeight="1">
      <c r="A8" s="8"/>
    </row>
    <row r="9" spans="1:12" ht="15">
      <c r="A9" s="7"/>
      <c r="B9" s="7" t="str">
        <f>+Exp!B10</f>
        <v>Enero-marzo 2008</v>
      </c>
      <c r="C9" s="7"/>
      <c r="D9" s="11"/>
      <c r="E9" s="11"/>
      <c r="F9" s="11"/>
      <c r="G9" s="11"/>
      <c r="H9" s="11"/>
      <c r="I9" s="11"/>
      <c r="J9" s="11"/>
      <c r="K9" s="11"/>
      <c r="L9" s="11"/>
    </row>
    <row r="10" ht="9" customHeight="1">
      <c r="A10" s="5"/>
    </row>
    <row r="11" spans="1:12" ht="12.75">
      <c r="A11" s="6" t="s">
        <v>8</v>
      </c>
      <c r="B11" s="24">
        <f>+ExpRM!B11-ImpRM!B11</f>
        <v>896.4765104200005</v>
      </c>
      <c r="C11" s="24">
        <f>+ExpRM!C11-ImpRM!C11</f>
        <v>442.89036957999997</v>
      </c>
      <c r="D11" s="24">
        <f>+ExpRM!D11-ImpRM!D11</f>
        <v>2821.590093999999</v>
      </c>
      <c r="E11" s="24">
        <f>+ExpRM!E11-ImpRM!E11</f>
        <v>-1539.8642803699977</v>
      </c>
      <c r="F11" s="24">
        <f>+ExpRM!F11-ImpRM!F11</f>
        <v>81.91559597000014</v>
      </c>
      <c r="G11" s="24">
        <f>+ExpRM!G11-ImpRM!G11</f>
        <v>-264.444833</v>
      </c>
      <c r="H11" s="24">
        <f>+ExpRM!H11-ImpRM!H11</f>
        <v>45.23508000000038</v>
      </c>
      <c r="I11" s="24">
        <f>+ExpRM!I11-ImpRM!I11</f>
        <v>-207.29200000000003</v>
      </c>
      <c r="J11" s="24">
        <f>+ExpRM!J11-ImpRM!J11</f>
        <v>-920.2883310000002</v>
      </c>
      <c r="K11" s="24">
        <f>+ExpRM!K11-ImpRM!K11</f>
        <v>-485.300032</v>
      </c>
      <c r="L11" s="24"/>
    </row>
    <row r="12" spans="1:12" ht="12.75">
      <c r="A12" s="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39"/>
    </row>
    <row r="13" spans="1:12" ht="12.75">
      <c r="A13" s="6" t="s">
        <v>28</v>
      </c>
      <c r="B13" s="24">
        <f>+ExpRM!B13-ImpRM!B13</f>
        <v>2050.573637290002</v>
      </c>
      <c r="C13" s="24">
        <f>+ExpRM!C13-ImpRM!C13</f>
        <v>72.5798408000008</v>
      </c>
      <c r="D13" s="24">
        <f>+ExpRM!D13-ImpRM!D13</f>
        <v>13.686093000003893</v>
      </c>
      <c r="E13" s="24">
        <f>+ExpRM!E13-ImpRM!E13</f>
        <v>6893.406826</v>
      </c>
      <c r="F13" s="24">
        <f>+ExpRM!F13-ImpRM!F13</f>
        <v>-306.88964875000056</v>
      </c>
      <c r="G13" s="24">
        <f>+ExpRM!G13-ImpRM!G13</f>
        <v>923.9142260000008</v>
      </c>
      <c r="H13" s="24">
        <f>+ExpRM!H13-ImpRM!H13</f>
        <v>-3591.6688719999947</v>
      </c>
      <c r="I13" s="24">
        <f>+ExpRM!I13-ImpRM!I13</f>
        <v>-558.2709999999997</v>
      </c>
      <c r="J13" s="24">
        <f>+ExpRM!J13-ImpRM!J13</f>
        <v>1770.9126279999991</v>
      </c>
      <c r="K13" s="24">
        <f>+ExpRM!K13-ImpRM!K13</f>
        <v>-4.00149199999953</v>
      </c>
      <c r="L13" s="24">
        <f>SUM(B13:K13)</f>
        <v>7264.242238340012</v>
      </c>
    </row>
    <row r="14" spans="1:12" ht="6.75" customHeight="1">
      <c r="A14" s="9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1:12" ht="12.75">
      <c r="A15" s="3" t="s">
        <v>56</v>
      </c>
      <c r="B15" s="24">
        <f>+ExpRM!B15-ImpRM!B15</f>
        <v>5.952100080000008</v>
      </c>
      <c r="C15" s="24">
        <f>+ExpRM!C15-ImpRM!C15</f>
        <v>2.3809373199999992</v>
      </c>
      <c r="D15" s="24">
        <f>+ExpRM!D15-ImpRM!D15</f>
        <v>15.176108999999997</v>
      </c>
      <c r="E15" s="24">
        <f>+ExpRM!E15-ImpRM!E15</f>
        <v>284.35791485000004</v>
      </c>
      <c r="F15" s="24">
        <f>+ExpRM!F15-ImpRM!F15</f>
        <v>-117.19387347999998</v>
      </c>
      <c r="G15" s="24">
        <f>+ExpRM!G15-ImpRM!G15</f>
        <v>-60.45255</v>
      </c>
      <c r="H15" s="24">
        <f>+ExpRM!H15-ImpRM!H15</f>
        <v>-796.4355019999998</v>
      </c>
      <c r="I15" s="24">
        <f>+ExpRM!I15-ImpRM!I15</f>
        <v>-1.9973000000000005</v>
      </c>
      <c r="J15" s="24">
        <f>+ExpRM!J15-ImpRM!J15</f>
        <v>349.401978</v>
      </c>
      <c r="K15" s="24">
        <f>+ExpRM!K15-ImpRM!K15</f>
        <v>-37.251207</v>
      </c>
      <c r="L15" s="24">
        <f>SUM(B15:K15)</f>
        <v>-356.0613932299998</v>
      </c>
    </row>
    <row r="16" spans="1:12" ht="12.75">
      <c r="A16" s="3" t="s">
        <v>17</v>
      </c>
      <c r="B16" s="24">
        <f>+ExpRM!B16-ImpRM!B16</f>
        <v>-368.00892006000004</v>
      </c>
      <c r="C16" s="24">
        <f>+ExpRM!C16-ImpRM!C16</f>
        <v>10.953209480000012</v>
      </c>
      <c r="D16" s="24">
        <f>+ExpRM!D16-ImpRM!D16</f>
        <v>478.05825599999935</v>
      </c>
      <c r="E16" s="24">
        <f>+ExpRM!E16-ImpRM!E16</f>
        <v>-301.84907598000837</v>
      </c>
      <c r="F16" s="24">
        <f>+ExpRM!F16-ImpRM!F16</f>
        <v>583.4075150799995</v>
      </c>
      <c r="G16" s="24">
        <f>+ExpRM!G16-ImpRM!G16</f>
        <v>1366.903368</v>
      </c>
      <c r="H16" s="24">
        <f>+ExpRM!H16-ImpRM!H16</f>
        <v>17929.244612000002</v>
      </c>
      <c r="I16" s="24">
        <f>+ExpRM!I16-ImpRM!I16</f>
        <v>-70.2642</v>
      </c>
      <c r="J16" s="24">
        <f>+ExpRM!J16-ImpRM!J16</f>
        <v>106.36906700000009</v>
      </c>
      <c r="K16" s="24">
        <f>+ExpRM!K16-ImpRM!K16</f>
        <v>-76.68459999999999</v>
      </c>
      <c r="L16" s="24">
        <f>SUM(B16:K16)</f>
        <v>19658.12923151999</v>
      </c>
    </row>
    <row r="17" spans="1:12" ht="6.75" customHeight="1">
      <c r="A17" s="9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12" ht="12.75">
      <c r="A18" s="3" t="s">
        <v>40</v>
      </c>
      <c r="B18" s="24">
        <f>+ExpRM!B18-ImpRM!B18</f>
        <v>965.8518360699995</v>
      </c>
      <c r="C18" s="24">
        <f>+ExpRM!C18-ImpRM!C18</f>
        <v>-9.369</v>
      </c>
      <c r="D18" s="24">
        <f>+ExpRM!D18-ImpRM!D18</f>
        <v>1920.265273000001</v>
      </c>
      <c r="E18" s="24">
        <f>+ExpRM!E18-ImpRM!E18</f>
        <v>2646.9924241900017</v>
      </c>
      <c r="F18" s="24">
        <f>+ExpRM!F18-ImpRM!F18</f>
        <v>233.51806537000016</v>
      </c>
      <c r="G18" s="24">
        <f>+ExpRM!G18-ImpRM!G18</f>
        <v>80.81777999999997</v>
      </c>
      <c r="H18" s="24">
        <f>+ExpRM!H18-ImpRM!H18</f>
        <v>-4193.124811000001</v>
      </c>
      <c r="I18" s="24">
        <f>+ExpRM!I18-ImpRM!I18</f>
        <v>-13.88300000000001</v>
      </c>
      <c r="J18" s="24">
        <f>+ExpRM!J18-ImpRM!J18</f>
        <v>402.7578084500002</v>
      </c>
      <c r="K18" s="24">
        <f>+ExpRM!K18-ImpRM!K18</f>
        <v>109.10274199999989</v>
      </c>
      <c r="L18" s="24">
        <f>SUM(B18:K18)</f>
        <v>2142.929118080002</v>
      </c>
    </row>
    <row r="19" spans="1:12" ht="7.5" customHeight="1">
      <c r="A19" s="9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1:12" ht="12.75">
      <c r="A20" s="3" t="s">
        <v>18</v>
      </c>
      <c r="B20" s="24">
        <f>+ExpRM!B20-ImpRM!B20</f>
        <v>-262.10592440000005</v>
      </c>
      <c r="C20" s="24">
        <f>+ExpRM!C20-ImpRM!C20</f>
        <v>-43.92633533999999</v>
      </c>
      <c r="D20" s="24">
        <f>+ExpRM!D20-ImpRM!D20</f>
        <v>-388.27494799999977</v>
      </c>
      <c r="E20" s="24">
        <f>+ExpRM!E20-ImpRM!E20</f>
        <v>1396.2287527599995</v>
      </c>
      <c r="F20" s="24">
        <f>+ExpRM!F20-ImpRM!F20</f>
        <v>-206.58386015999997</v>
      </c>
      <c r="G20" s="24">
        <f>+ExpRM!G20-ImpRM!G20</f>
        <v>-141.888469</v>
      </c>
      <c r="H20" s="24">
        <f>+ExpRM!H20-ImpRM!H20</f>
        <v>-3241.7160750000003</v>
      </c>
      <c r="I20" s="24">
        <f>+ExpRM!I20-ImpRM!I20</f>
        <v>-75.5073</v>
      </c>
      <c r="J20" s="24">
        <f>+ExpRM!J20-ImpRM!J20</f>
        <v>255.35847100000004</v>
      </c>
      <c r="K20" s="24">
        <f>+ExpRM!K20-ImpRM!K20</f>
        <v>-2.2108220000000003</v>
      </c>
      <c r="L20" s="24">
        <f>SUM(B20:K20)</f>
        <v>-2710.626510140001</v>
      </c>
    </row>
    <row r="21" spans="1:12" ht="7.5" customHeight="1">
      <c r="A21" s="9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ht="12.75">
      <c r="A22" s="3" t="s">
        <v>19</v>
      </c>
      <c r="B22" s="24">
        <f>+ExpRM!B22-ImpRM!B22</f>
        <v>-666.7968099200002</v>
      </c>
      <c r="C22" s="24">
        <f>+ExpRM!C22-ImpRM!C22</f>
        <v>-73.51161988000001</v>
      </c>
      <c r="D22" s="24">
        <f>+ExpRM!D22-ImpRM!D22</f>
        <v>-1787.2094640000005</v>
      </c>
      <c r="E22" s="24">
        <f>+ExpRM!E22-ImpRM!E22</f>
        <v>1395.713426860002</v>
      </c>
      <c r="F22" s="24">
        <f>+ExpRM!F22-ImpRM!F22</f>
        <v>-827.88369933</v>
      </c>
      <c r="G22" s="24">
        <f>+ExpRM!G22-ImpRM!G22</f>
        <v>-260.68835</v>
      </c>
      <c r="H22" s="24">
        <f>+ExpRM!H22-ImpRM!H22</f>
        <v>-7006.040724</v>
      </c>
      <c r="I22" s="24">
        <f>+ExpRM!I22-ImpRM!I22</f>
        <v>-457.79690000000005</v>
      </c>
      <c r="J22" s="24">
        <f>+ExpRM!J22-ImpRM!J22</f>
        <v>113.85564199999999</v>
      </c>
      <c r="K22" s="24">
        <f>+ExpRM!K22-ImpRM!K22</f>
        <v>-146.063065</v>
      </c>
      <c r="L22" s="24">
        <f>SUM(B22:K22)</f>
        <v>-9716.421563269998</v>
      </c>
    </row>
    <row r="23" spans="1:12" ht="7.5" customHeight="1">
      <c r="A23" s="9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ht="12.75">
      <c r="A24" s="3" t="s">
        <v>36</v>
      </c>
      <c r="B24" s="24">
        <f>+ExpRM!B24-ImpRM!B24</f>
        <v>-158.23783429000008</v>
      </c>
      <c r="C24" s="24">
        <f>+ExpRM!C24-ImpRM!C24</f>
        <v>149.68</v>
      </c>
      <c r="D24" s="24">
        <f>+ExpRM!D24-ImpRM!D24</f>
        <v>-1486.8809709999998</v>
      </c>
      <c r="E24" s="24">
        <f>+ExpRM!E24-ImpRM!E24</f>
        <v>523.8346247899981</v>
      </c>
      <c r="F24" s="24">
        <f>+ExpRM!F24-ImpRM!F24</f>
        <v>-325.3131607199999</v>
      </c>
      <c r="G24" s="24">
        <f>+ExpRM!G24-ImpRM!G24</f>
        <v>-235.48143000000002</v>
      </c>
      <c r="H24" s="24">
        <f>+ExpRM!H24-ImpRM!H24</f>
        <v>-6755.556714</v>
      </c>
      <c r="I24" s="24">
        <f>+ExpRM!I24-ImpRM!I24</f>
        <v>-2.532700000000002</v>
      </c>
      <c r="J24" s="24">
        <f>+ExpRM!J24-ImpRM!J24</f>
        <v>-36.789417000000014</v>
      </c>
      <c r="K24" s="24">
        <f>+ExpRM!K24-ImpRM!K24</f>
        <v>-15.208471</v>
      </c>
      <c r="L24" s="24">
        <f>SUM(B24:K24)</f>
        <v>-8342.486073220001</v>
      </c>
    </row>
    <row r="25" spans="1:12" ht="7.5" customHeight="1">
      <c r="A25" s="9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2.75">
      <c r="A26" s="3" t="s">
        <v>26</v>
      </c>
      <c r="B26" s="24">
        <f>+ExpRM!B26-ImpRM!B26</f>
        <v>2533.919189810002</v>
      </c>
      <c r="C26" s="24">
        <f>+ExpRM!C26-ImpRM!C26</f>
        <v>36.37264922000084</v>
      </c>
      <c r="D26" s="24">
        <f>+ExpRM!D26-ImpRM!D26</f>
        <v>1262.5518380000067</v>
      </c>
      <c r="E26" s="24">
        <f>+ExpRM!E26-ImpRM!E26</f>
        <v>948.1287585300076</v>
      </c>
      <c r="F26" s="24">
        <f>+ExpRM!F26-ImpRM!F26</f>
        <v>353.1593644900016</v>
      </c>
      <c r="G26" s="24">
        <f>+ExpRM!G26-ImpRM!G26</f>
        <v>174.7038770000006</v>
      </c>
      <c r="H26" s="24">
        <f>+ExpRM!H26-ImpRM!H26</f>
        <v>471.9603420000003</v>
      </c>
      <c r="I26" s="24">
        <f>+ExpRM!I26-ImpRM!I26</f>
        <v>63.71040000000015</v>
      </c>
      <c r="J26" s="24">
        <f>+ExpRM!J26-ImpRM!J26</f>
        <v>579.9590785499988</v>
      </c>
      <c r="K26" s="24">
        <f>+ExpRM!K26-ImpRM!K26</f>
        <v>164.31393100000042</v>
      </c>
      <c r="L26" s="24">
        <f>SUM(B26:K26)</f>
        <v>6588.779428600019</v>
      </c>
    </row>
    <row r="27" spans="1:12" ht="9" customHeight="1">
      <c r="A27" s="9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2.75">
      <c r="A28" s="23" t="s">
        <v>27</v>
      </c>
      <c r="B28" s="24">
        <f>+ExpRM!B28-ImpRM!B28</f>
        <v>2947.0501477100042</v>
      </c>
      <c r="C28" s="24">
        <f>+ExpRM!C28-ImpRM!C28</f>
        <v>515.4702103800009</v>
      </c>
      <c r="D28" s="24">
        <f>+ExpRM!D28-ImpRM!D28</f>
        <v>2835.2761870000104</v>
      </c>
      <c r="E28" s="24">
        <f>+ExpRM!E28-ImpRM!E28</f>
        <v>5353.542545630004</v>
      </c>
      <c r="F28" s="24">
        <f>+ExpRM!F28-ImpRM!F28</f>
        <v>-224.97405278000042</v>
      </c>
      <c r="G28" s="24">
        <f>+ExpRM!G28-ImpRM!G28</f>
        <v>659.4693930000008</v>
      </c>
      <c r="H28" s="24">
        <f>+ExpRM!H28-ImpRM!H28</f>
        <v>-3546.433791999996</v>
      </c>
      <c r="I28" s="24">
        <f>+ExpRM!I28-ImpRM!I28</f>
        <v>-765.5629999999999</v>
      </c>
      <c r="J28" s="24">
        <f>+ExpRM!J28-ImpRM!J28</f>
        <v>850.6242969999985</v>
      </c>
      <c r="K28" s="24">
        <f>+ExpRM!K28-ImpRM!K28</f>
        <v>-489.3015239999995</v>
      </c>
      <c r="L28" s="24">
        <f>SUM(B28:K28)</f>
        <v>8135.160411940023</v>
      </c>
    </row>
    <row r="29" spans="2:12" ht="9" customHeight="1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ht="15">
      <c r="A30" s="7"/>
      <c r="B30" s="33" t="str">
        <f>+Exp!B26</f>
        <v>Enero-marzo 2007</v>
      </c>
      <c r="C30" s="33"/>
      <c r="D30" s="34"/>
      <c r="E30" s="34"/>
      <c r="F30" s="34"/>
      <c r="G30" s="34"/>
      <c r="H30" s="34"/>
      <c r="I30" s="34"/>
      <c r="J30" s="34"/>
      <c r="K30" s="34"/>
      <c r="L30" s="34"/>
    </row>
    <row r="31" spans="1:12" ht="9" customHeight="1">
      <c r="A31" s="5"/>
      <c r="B31" s="24"/>
      <c r="C31" s="24"/>
      <c r="D31" s="34"/>
      <c r="E31" s="34"/>
      <c r="F31" s="34"/>
      <c r="G31" s="34"/>
      <c r="H31" s="34"/>
      <c r="I31" s="34"/>
      <c r="J31" s="34"/>
      <c r="K31" s="34"/>
      <c r="L31" s="24"/>
    </row>
    <row r="32" spans="1:12" ht="12.75">
      <c r="A32" s="6" t="s">
        <v>8</v>
      </c>
      <c r="B32" s="24">
        <f>+ExpRM!B32-ImpRM!B32</f>
        <v>805.3742744500009</v>
      </c>
      <c r="C32" s="24">
        <f>+ExpRM!C32-ImpRM!C32</f>
        <v>199.58646181000006</v>
      </c>
      <c r="D32" s="24">
        <f>+ExpRM!D32-ImpRM!D32</f>
        <v>3231.126690000001</v>
      </c>
      <c r="E32" s="24">
        <f>+ExpRM!E32-ImpRM!E32</f>
        <v>-1085.4763074700036</v>
      </c>
      <c r="F32" s="24">
        <f>+ExpRM!F32-ImpRM!F32</f>
        <v>-696.0200464900001</v>
      </c>
      <c r="G32" s="24">
        <f>+ExpRM!G32-ImpRM!G32</f>
        <v>-540.7224739999999</v>
      </c>
      <c r="H32" s="24">
        <f>+ExpRM!H32-ImpRM!H32</f>
        <v>-441.35368900000003</v>
      </c>
      <c r="I32" s="24">
        <f>+ExpRM!I32-ImpRM!I32</f>
        <v>-219.18800000000005</v>
      </c>
      <c r="J32" s="24">
        <f>+ExpRM!J32-ImpRM!J32</f>
        <v>-731.1255650000002</v>
      </c>
      <c r="K32" s="24">
        <f>+ExpRM!K32-ImpRM!K32</f>
        <v>-416.2400340000002</v>
      </c>
      <c r="L32" s="24"/>
    </row>
    <row r="33" spans="1:12" ht="12.75">
      <c r="A33" s="9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spans="1:12" ht="12.75">
      <c r="A34" s="6" t="s">
        <v>28</v>
      </c>
      <c r="B34" s="24">
        <f>+ExpRM!B34-ImpRM!B34</f>
        <v>1175.1597224800016</v>
      </c>
      <c r="C34" s="24">
        <f>+ExpRM!C34-ImpRM!C34</f>
        <v>27.13249797999987</v>
      </c>
      <c r="D34" s="24">
        <f>+ExpRM!D34-ImpRM!D34</f>
        <v>5489.908566999999</v>
      </c>
      <c r="E34" s="24">
        <f>+ExpRM!E34-ImpRM!E34</f>
        <v>7422.57689149</v>
      </c>
      <c r="F34" s="24">
        <f>+ExpRM!F34-ImpRM!F34</f>
        <v>-577.4473491499994</v>
      </c>
      <c r="G34" s="24">
        <f>+ExpRM!G34-ImpRM!G34</f>
        <v>241.20902799999976</v>
      </c>
      <c r="H34" s="24">
        <f>+ExpRM!H34-ImpRM!H34</f>
        <v>-2012.3560679999864</v>
      </c>
      <c r="I34" s="24">
        <f>+ExpRM!I34-ImpRM!I34</f>
        <v>-475.42899999999986</v>
      </c>
      <c r="J34" s="24">
        <f>+ExpRM!J34-ImpRM!J34</f>
        <v>2091.014339</v>
      </c>
      <c r="K34" s="24">
        <f>+ExpRM!K34-ImpRM!K34</f>
        <v>188.71960799999988</v>
      </c>
      <c r="L34" s="24">
        <f>SUM(B34:K34)</f>
        <v>13570.488236800013</v>
      </c>
    </row>
    <row r="35" spans="1:12" ht="6.75" customHeight="1">
      <c r="A35" s="9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</row>
    <row r="36" spans="1:12" ht="12.75">
      <c r="A36" s="3" t="s">
        <v>56</v>
      </c>
      <c r="B36" s="24">
        <f>+ExpRM!B36-ImpRM!B36</f>
        <v>2.126692669999983</v>
      </c>
      <c r="C36" s="24">
        <f>+ExpRM!C36-ImpRM!C36</f>
        <v>10.034127610000002</v>
      </c>
      <c r="D36" s="24">
        <f>+ExpRM!D36-ImpRM!D36</f>
        <v>155.24330099999997</v>
      </c>
      <c r="E36" s="24">
        <f>+ExpRM!E36-ImpRM!E36</f>
        <v>64.47894860000028</v>
      </c>
      <c r="F36" s="24">
        <f>+ExpRM!F36-ImpRM!F36</f>
        <v>-50.16502296999998</v>
      </c>
      <c r="G36" s="24">
        <f>+ExpRM!G36-ImpRM!G36</f>
        <v>-23.0033</v>
      </c>
      <c r="H36" s="24">
        <f>+ExpRM!H36-ImpRM!H36</f>
        <v>-353.8589000000002</v>
      </c>
      <c r="I36" s="24">
        <f>+ExpRM!I36-ImpRM!I36</f>
        <v>0.12309999999999999</v>
      </c>
      <c r="J36" s="24">
        <f>+ExpRM!J36-ImpRM!J36</f>
        <v>338.58010099999996</v>
      </c>
      <c r="K36" s="24">
        <f>+ExpRM!K36-ImpRM!K36</f>
        <v>19.016811999999998</v>
      </c>
      <c r="L36" s="24">
        <f>SUM(B36:K36)</f>
        <v>162.57585991000005</v>
      </c>
    </row>
    <row r="37" spans="1:12" ht="12.75">
      <c r="A37" s="3" t="s">
        <v>17</v>
      </c>
      <c r="B37" s="24">
        <f>+ExpRM!B37-ImpRM!B37</f>
        <v>-86.96888776000014</v>
      </c>
      <c r="C37" s="24">
        <f>+ExpRM!C37-ImpRM!C37</f>
        <v>-27.90294351999998</v>
      </c>
      <c r="D37" s="24">
        <f>+ExpRM!D37-ImpRM!D37</f>
        <v>1511.3454909999996</v>
      </c>
      <c r="E37" s="24">
        <f>+ExpRM!E37-ImpRM!E37</f>
        <v>760.3920697299957</v>
      </c>
      <c r="F37" s="24">
        <f>+ExpRM!F37-ImpRM!F37</f>
        <v>188.12375364000013</v>
      </c>
      <c r="G37" s="24">
        <f>+ExpRM!G37-ImpRM!G37</f>
        <v>567.928801</v>
      </c>
      <c r="H37" s="24">
        <f>+ExpRM!H37-ImpRM!H37</f>
        <v>18285.147797</v>
      </c>
      <c r="I37" s="24">
        <f>+ExpRM!I37-ImpRM!I37</f>
        <v>-50.0451</v>
      </c>
      <c r="J37" s="24">
        <f>+ExpRM!J37-ImpRM!J37</f>
        <v>408.72350400000005</v>
      </c>
      <c r="K37" s="24">
        <f>+ExpRM!K37-ImpRM!K37</f>
        <v>86.07089400000001</v>
      </c>
      <c r="L37" s="24">
        <f>SUM(B37:K37)</f>
        <v>21642.81537909</v>
      </c>
    </row>
    <row r="38" spans="1:12" ht="6.75" customHeight="1">
      <c r="A38" s="9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39" spans="1:12" ht="12.75">
      <c r="A39" s="3" t="s">
        <v>40</v>
      </c>
      <c r="B39" s="24">
        <f>+ExpRM!B39-ImpRM!B39</f>
        <v>246.61151007000035</v>
      </c>
      <c r="C39" s="24">
        <f>+ExpRM!C39-ImpRM!C39</f>
        <v>-4.492999999999995</v>
      </c>
      <c r="D39" s="24">
        <f>+ExpRM!D39-ImpRM!D39</f>
        <v>2922.5075639999995</v>
      </c>
      <c r="E39" s="24">
        <f>+ExpRM!E39-ImpRM!E39</f>
        <v>2503.02363157</v>
      </c>
      <c r="F39" s="24">
        <f>+ExpRM!F39-ImpRM!F39</f>
        <v>91.8023033300002</v>
      </c>
      <c r="G39" s="24">
        <f>+ExpRM!G39-ImpRM!G39</f>
        <v>173.17539000000005</v>
      </c>
      <c r="H39" s="24">
        <f>+ExpRM!H39-ImpRM!H39</f>
        <v>-4791.173067000001</v>
      </c>
      <c r="I39" s="24">
        <f>+ExpRM!I39-ImpRM!I39</f>
        <v>-29.940800000000003</v>
      </c>
      <c r="J39" s="24">
        <f>+ExpRM!J39-ImpRM!J39</f>
        <v>413.14965704999986</v>
      </c>
      <c r="K39" s="24">
        <f>+ExpRM!K39-ImpRM!K39</f>
        <v>71.84502100000003</v>
      </c>
      <c r="L39" s="24">
        <f>SUM(B39:K39)</f>
        <v>1596.5082100200004</v>
      </c>
    </row>
    <row r="40" spans="1:12" ht="7.5" customHeight="1">
      <c r="A40" s="9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</row>
    <row r="41" spans="1:12" ht="12.75">
      <c r="A41" s="3" t="s">
        <v>18</v>
      </c>
      <c r="B41" s="24">
        <f>+ExpRM!B41-ImpRM!B41</f>
        <v>-123.65478909999996</v>
      </c>
      <c r="C41" s="24">
        <f>+ExpRM!C41-ImpRM!C41</f>
        <v>10.520611199999998</v>
      </c>
      <c r="D41" s="24">
        <f>+ExpRM!D41-ImpRM!D41</f>
        <v>14.307412</v>
      </c>
      <c r="E41" s="24">
        <f>+ExpRM!E41-ImpRM!E41</f>
        <v>1316.9844106399987</v>
      </c>
      <c r="F41" s="24">
        <f>+ExpRM!F41-ImpRM!F41</f>
        <v>-234.92562356000002</v>
      </c>
      <c r="G41" s="24">
        <f>+ExpRM!G41-ImpRM!G41</f>
        <v>-88.36666299999999</v>
      </c>
      <c r="H41" s="24">
        <f>+ExpRM!H41-ImpRM!H41</f>
        <v>-3304.147977</v>
      </c>
      <c r="I41" s="24">
        <f>+ExpRM!I41-ImpRM!I41</f>
        <v>-35.9173</v>
      </c>
      <c r="J41" s="24">
        <f>+ExpRM!J41-ImpRM!J41</f>
        <v>166.95351200000002</v>
      </c>
      <c r="K41" s="24">
        <f>+ExpRM!K41-ImpRM!K41</f>
        <v>-6.391455999999999</v>
      </c>
      <c r="L41" s="24">
        <f>SUM(B41:K41)</f>
        <v>-2284.6378628200014</v>
      </c>
    </row>
    <row r="42" spans="1:12" ht="7.5" customHeight="1">
      <c r="A42" s="9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</row>
    <row r="43" spans="1:12" ht="12.75">
      <c r="A43" s="3" t="s">
        <v>19</v>
      </c>
      <c r="B43" s="24">
        <f>+ExpRM!B43-ImpRM!B43</f>
        <v>-372.74225239999987</v>
      </c>
      <c r="C43" s="24">
        <f>+ExpRM!C43-ImpRM!C43</f>
        <v>-43.60534075</v>
      </c>
      <c r="D43" s="24">
        <f>+ExpRM!D43-ImpRM!D43</f>
        <v>-406.45115499999974</v>
      </c>
      <c r="E43" s="24">
        <f>+ExpRM!E43-ImpRM!E43</f>
        <v>1234.0923109299997</v>
      </c>
      <c r="F43" s="24">
        <f>+ExpRM!F43-ImpRM!F43</f>
        <v>-550.94573883</v>
      </c>
      <c r="G43" s="24">
        <f>+ExpRM!G43-ImpRM!G43</f>
        <v>-228.99009</v>
      </c>
      <c r="H43" s="24">
        <f>+ExpRM!H43-ImpRM!H43</f>
        <v>-5765.942426</v>
      </c>
      <c r="I43" s="24">
        <f>+ExpRM!I43-ImpRM!I43</f>
        <v>-244.2939</v>
      </c>
      <c r="J43" s="24">
        <f>+ExpRM!J43-ImpRM!J43</f>
        <v>273.60737299999994</v>
      </c>
      <c r="K43" s="24">
        <f>+ExpRM!K43-ImpRM!K43</f>
        <v>-71.74600799999999</v>
      </c>
      <c r="L43" s="24">
        <f>SUM(B43:K43)</f>
        <v>-6177.01722705</v>
      </c>
    </row>
    <row r="44" spans="1:12" ht="7.5" customHeight="1">
      <c r="A44" s="9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</row>
    <row r="45" spans="1:12" ht="12.75">
      <c r="A45" s="3" t="s">
        <v>36</v>
      </c>
      <c r="B45" s="24">
        <f>+ExpRM!B45-ImpRM!B45</f>
        <v>120.87351010999998</v>
      </c>
      <c r="C45" s="24">
        <f>+ExpRM!C45-ImpRM!C45</f>
        <v>8.876999999999999</v>
      </c>
      <c r="D45" s="24">
        <f>+ExpRM!D45-ImpRM!D45</f>
        <v>-621.31187</v>
      </c>
      <c r="E45" s="24">
        <f>+ExpRM!E45-ImpRM!E45</f>
        <v>1022.8078819299996</v>
      </c>
      <c r="F45" s="24">
        <f>+ExpRM!F45-ImpRM!F45</f>
        <v>-345.11069118</v>
      </c>
      <c r="G45" s="24">
        <f>+ExpRM!G45-ImpRM!G45</f>
        <v>-179.52146000000002</v>
      </c>
      <c r="H45" s="24">
        <f>+ExpRM!H45-ImpRM!H45</f>
        <v>-6046.369453</v>
      </c>
      <c r="I45" s="24">
        <f>+ExpRM!I45-ImpRM!I45</f>
        <v>-10.719</v>
      </c>
      <c r="J45" s="24">
        <f>+ExpRM!J45-ImpRM!J45</f>
        <v>34.57015100000001</v>
      </c>
      <c r="K45" s="24">
        <f>+ExpRM!K45-ImpRM!K45</f>
        <v>-6.876204999999995</v>
      </c>
      <c r="L45" s="24">
        <f>SUM(B45:K45)</f>
        <v>-6022.780136140001</v>
      </c>
    </row>
    <row r="46" spans="1:12" ht="7.5" customHeight="1">
      <c r="A46" s="9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</row>
    <row r="47" spans="1:12" ht="12.75">
      <c r="A47" s="3" t="s">
        <v>26</v>
      </c>
      <c r="B47" s="24">
        <f>+ExpRM!B47-ImpRM!B47</f>
        <v>1388.9139388900007</v>
      </c>
      <c r="C47" s="24">
        <f>+ExpRM!C47-ImpRM!C47</f>
        <v>73.70204343999981</v>
      </c>
      <c r="D47" s="24">
        <f>+ExpRM!D47-ImpRM!D47</f>
        <v>1914.2678240000014</v>
      </c>
      <c r="E47" s="24">
        <f>+ExpRM!E47-ImpRM!E47</f>
        <v>520.7976380900043</v>
      </c>
      <c r="F47" s="24">
        <f>+ExpRM!F47-ImpRM!F47</f>
        <v>323.77367042000037</v>
      </c>
      <c r="G47" s="24">
        <f>+ExpRM!G47-ImpRM!G47</f>
        <v>19.986349999999902</v>
      </c>
      <c r="H47" s="24">
        <f>+ExpRM!H47-ImpRM!H47</f>
        <v>-36.012041999995745</v>
      </c>
      <c r="I47" s="24">
        <f>+ExpRM!I47-ImpRM!I47</f>
        <v>-104.63599999999988</v>
      </c>
      <c r="J47" s="24">
        <f>+ExpRM!J47-ImpRM!J47</f>
        <v>455.4300409500003</v>
      </c>
      <c r="K47" s="24">
        <f>+ExpRM!K47-ImpRM!K47</f>
        <v>96.80054999999992</v>
      </c>
      <c r="L47" s="24">
        <f>SUM(B47:K47)</f>
        <v>4653.024013790012</v>
      </c>
    </row>
    <row r="48" spans="1:12" ht="9" customHeight="1">
      <c r="A48" s="9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spans="1:12" ht="12.75">
      <c r="A49" s="23" t="s">
        <v>27</v>
      </c>
      <c r="B49" s="24">
        <f>+ExpRM!B49-ImpRM!B49</f>
        <v>1980.533996930002</v>
      </c>
      <c r="C49" s="24">
        <f>+ExpRM!C49-ImpRM!C49</f>
        <v>226.71895978999999</v>
      </c>
      <c r="D49" s="24">
        <f>+ExpRM!D49-ImpRM!D49</f>
        <v>8721.035257</v>
      </c>
      <c r="E49" s="24">
        <f>+ExpRM!E49-ImpRM!E49</f>
        <v>6337.100584019996</v>
      </c>
      <c r="F49" s="24">
        <f>+ExpRM!F49-ImpRM!F49</f>
        <v>-1273.4673956399993</v>
      </c>
      <c r="G49" s="24">
        <f>+ExpRM!G49-ImpRM!G49</f>
        <v>-299.51344599999993</v>
      </c>
      <c r="H49" s="24">
        <f>+ExpRM!H49-ImpRM!H49</f>
        <v>-2453.7097569999896</v>
      </c>
      <c r="I49" s="24">
        <f>+ExpRM!I49-ImpRM!I49</f>
        <v>-694.617</v>
      </c>
      <c r="J49" s="24">
        <f>+ExpRM!J49-ImpRM!J49</f>
        <v>1359.888774</v>
      </c>
      <c r="K49" s="24">
        <f>+ExpRM!K49-ImpRM!K49</f>
        <v>-227.52042600000027</v>
      </c>
      <c r="L49" s="24">
        <f>SUM(B49:K49)</f>
        <v>13676.449547100006</v>
      </c>
    </row>
    <row r="50" spans="1:12" ht="9" customHeight="1" thickBot="1">
      <c r="A50" s="10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2.25" customHeight="1">
      <c r="A51" s="2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</row>
    <row r="52" spans="1:12" s="26" customFormat="1" ht="12">
      <c r="A52" s="26" t="s">
        <v>53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</row>
    <row r="53" spans="1:12" s="26" customFormat="1" ht="12">
      <c r="A53" s="26" t="str">
        <f>+Imp!A60</f>
        <v> Nota: importaciones a valores CIF excepto Brasil, México y Paraguay a valores FOB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</row>
    <row r="54" spans="2:12" s="26" customFormat="1" ht="12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Garimon</dc:creator>
  <cp:keywords/>
  <dc:description/>
  <cp:lastModifiedBy>garimon</cp:lastModifiedBy>
  <cp:lastPrinted>2008-02-19T19:29:37Z</cp:lastPrinted>
  <dcterms:created xsi:type="dcterms:W3CDTF">2004-06-14T13:52:53Z</dcterms:created>
  <dcterms:modified xsi:type="dcterms:W3CDTF">2008-06-25T15:10:21Z</dcterms:modified>
  <cp:category/>
  <cp:version/>
  <cp:contentType/>
  <cp:contentStatus/>
</cp:coreProperties>
</file>