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345" windowWidth="11970" windowHeight="2910" tabRatio="823" activeTab="0"/>
  </bookViews>
  <sheets>
    <sheet name="Exp" sheetId="1" r:id="rId1"/>
    <sheet name="Imp" sheetId="2" r:id="rId2"/>
    <sheet name="Part" sheetId="3" r:id="rId3"/>
    <sheet name="ExpRM" sheetId="4" r:id="rId4"/>
    <sheet name="ImpRM" sheetId="5" r:id="rId5"/>
    <sheet name="SC RM" sheetId="6" r:id="rId6"/>
  </sheets>
  <definedNames>
    <definedName name="_xlnm.Print_Area" localSheetId="0">'Exp'!$A$1:$L$62</definedName>
    <definedName name="_xlnm.Print_Area" localSheetId="3">'ExpRM'!$A$1:$L$74</definedName>
    <definedName name="_xlnm.Print_Area" localSheetId="4">'ImpRM'!$A$1:$L$75</definedName>
    <definedName name="_xlnm.Print_Area" localSheetId="2">'Part'!$A$1:$O$61</definedName>
    <definedName name="_xlnm.Print_Area" localSheetId="5">'SC RM'!$A$1:$L$58</definedName>
  </definedNames>
  <calcPr fullCalcOnLoad="1"/>
</workbook>
</file>

<file path=xl/sharedStrings.xml><?xml version="1.0" encoding="utf-8"?>
<sst xmlns="http://schemas.openxmlformats.org/spreadsheetml/2006/main" count="381" uniqueCount="73">
  <si>
    <t>PAÍS</t>
  </si>
  <si>
    <t>Argentina</t>
  </si>
  <si>
    <t>Bolivia</t>
  </si>
  <si>
    <t>Brasil</t>
  </si>
  <si>
    <t>Chile</t>
  </si>
  <si>
    <t>Colombia</t>
  </si>
  <si>
    <t>ALADI</t>
  </si>
  <si>
    <t>Cuba</t>
  </si>
  <si>
    <t>México</t>
  </si>
  <si>
    <t>Paraguay</t>
  </si>
  <si>
    <t>Perú</t>
  </si>
  <si>
    <t>Uruguay</t>
  </si>
  <si>
    <t>Venezuela</t>
  </si>
  <si>
    <t>Estados Unidos</t>
  </si>
  <si>
    <t>Japón</t>
  </si>
  <si>
    <t>China</t>
  </si>
  <si>
    <t>Ecuador</t>
  </si>
  <si>
    <t>EXPORTACIONES POR PAÍS COPARTÍCIPE DE LA ALADI</t>
  </si>
  <si>
    <t>Total</t>
  </si>
  <si>
    <t>IMPORTACIONES POR PAÍS COPARTÍCIPE DE LA ALADI</t>
  </si>
  <si>
    <t>EXPORTACIONES POR ÁREA GEOECONÓMICA</t>
  </si>
  <si>
    <t>IMPORTACIONES POR ÁREA GEOECONÓMICA</t>
  </si>
  <si>
    <t>Otras Áreas</t>
  </si>
  <si>
    <t>Total Global</t>
  </si>
  <si>
    <t>R. del Mundo</t>
  </si>
  <si>
    <t>País exportador (informante):</t>
  </si>
  <si>
    <t>País importador (informante):</t>
  </si>
  <si>
    <t>E.R.I.</t>
  </si>
  <si>
    <t>SALDO COMERCIAL POR ÁREA GEOECONÓMICA</t>
  </si>
  <si>
    <t xml:space="preserve"> ALADI</t>
  </si>
  <si>
    <t>Ar.</t>
  </si>
  <si>
    <t>Bo.</t>
  </si>
  <si>
    <t>Br.</t>
  </si>
  <si>
    <t>Ch.</t>
  </si>
  <si>
    <t>Ec.</t>
  </si>
  <si>
    <t>Mé.</t>
  </si>
  <si>
    <t>En millones de dólares y porcentajes</t>
  </si>
  <si>
    <t>Pe.</t>
  </si>
  <si>
    <t>Ur.</t>
  </si>
  <si>
    <t>En millones de dólares</t>
  </si>
  <si>
    <t>Co.</t>
  </si>
  <si>
    <t>Pa.</t>
  </si>
  <si>
    <t xml:space="preserve"> Fuente: elaboración propia en base a información oficial de los países miembros</t>
  </si>
  <si>
    <t>*</t>
  </si>
  <si>
    <t>País</t>
  </si>
  <si>
    <t>País exportador:</t>
  </si>
  <si>
    <t>Importador</t>
  </si>
  <si>
    <t>sd</t>
  </si>
  <si>
    <t xml:space="preserve"> Fuente: elaborado en base a información oficial de los países miembros</t>
  </si>
  <si>
    <t>U. Europea</t>
  </si>
  <si>
    <t>Canadá</t>
  </si>
  <si>
    <t>Cu.</t>
  </si>
  <si>
    <t>Ve.</t>
  </si>
  <si>
    <t>CA y Caribe</t>
  </si>
  <si>
    <t>ARGENTINA, BOLIVIA, BRASIL, CHILE, COLOMBIA, ECUADOR, MÉXICO, PARAGUAY, PERÚ Y URUGUAY</t>
  </si>
  <si>
    <t>Contribución al crecimiento</t>
  </si>
  <si>
    <t>En porcentajes</t>
  </si>
  <si>
    <t xml:space="preserve">U. Europea </t>
  </si>
  <si>
    <t>CUADRO A1</t>
  </si>
  <si>
    <t>CUADRO A2</t>
  </si>
  <si>
    <t>CUADRO A3</t>
  </si>
  <si>
    <t>CUADRO A4</t>
  </si>
  <si>
    <t>CUADRO A5</t>
  </si>
  <si>
    <t>CUADRO A6</t>
  </si>
  <si>
    <t>Panamá</t>
  </si>
  <si>
    <t>Pan.</t>
  </si>
  <si>
    <t>Par.</t>
  </si>
  <si>
    <t xml:space="preserve"> Nota: importaciones a valores CIF excepto Brasil y México a valores FOB</t>
  </si>
  <si>
    <t>ARGENTINA, BOLIVIA, BRASIL, CHILE, COLOMBIA, ECUADOR, MÉXICO, PARAGUAY, PERÚ, URUGUAY Y VENEZUELA</t>
  </si>
  <si>
    <t>Se destacan en negrita las participaciones superiores al 2%</t>
  </si>
  <si>
    <t xml:space="preserve">PARTICIPACIÓN DE LOS FLUJOS BILATERALES EN EL COMERCIO INTRARREGIONAL </t>
  </si>
  <si>
    <t>Enero-diciembre 2012-2013</t>
  </si>
  <si>
    <t>2013</t>
  </si>
</sst>
</file>

<file path=xl/styles.xml><?xml version="1.0" encoding="utf-8"?>
<styleSheet xmlns="http://schemas.openxmlformats.org/spreadsheetml/2006/main">
  <numFmts count="55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&quot;$U&quot;\ * #,##0_ ;_ &quot;$U&quot;\ * \-#,##0_ ;_ &quot;$U&quot;\ * &quot;-&quot;_ ;_ @_ "/>
    <numFmt numFmtId="173" formatCode="_ * #,##0_ ;_ * \-#,##0_ ;_ * &quot;-&quot;_ ;_ @_ "/>
    <numFmt numFmtId="174" formatCode="_ &quot;$U&quot;\ * #,##0.00_ ;_ &quot;$U&quot;\ * \-#,##0.00_ ;_ &quot;$U&quot;\ * &quot;-&quot;??_ ;_ @_ "/>
    <numFmt numFmtId="175" formatCode="_ * #,##0.00_ ;_ * \-#,##0.00_ ;_ * &quot;-&quot;??_ ;_ @_ "/>
    <numFmt numFmtId="176" formatCode="0.0"/>
    <numFmt numFmtId="177" formatCode="#\ ###\ ##0_);\-#\ ###\ ##0_)"/>
    <numFmt numFmtId="178" formatCode="#,##0.0__"/>
    <numFmt numFmtId="179" formatCode="0.000"/>
    <numFmt numFmtId="180" formatCode="0.0____"/>
    <numFmt numFmtId="181" formatCode="#,##0__"/>
    <numFmt numFmtId="182" formatCode="0.0__"/>
    <numFmt numFmtId="183" formatCode="0.0%"/>
    <numFmt numFmtId="184" formatCode="#,##0.000__"/>
    <numFmt numFmtId="185" formatCode="__@"/>
    <numFmt numFmtId="186" formatCode="__General"/>
    <numFmt numFmtId="187" formatCode="#,##0.0"/>
    <numFmt numFmtId="188" formatCode="_ * #,##0_ ;_ * \-#,##0_ ;_ * &quot;-&quot;??_ ;_ @_ "/>
    <numFmt numFmtId="189" formatCode="#,##0.00__"/>
    <numFmt numFmtId="190" formatCode="0.0000"/>
    <numFmt numFmtId="191" formatCode="@__"/>
    <numFmt numFmtId="192" formatCode="@____"/>
    <numFmt numFmtId="193" formatCode="#.\ ###\ ##0_);\-#.\ ###\ ##0_)"/>
    <numFmt numFmtId="194" formatCode="#,##0.000"/>
    <numFmt numFmtId="195" formatCode="0.0______"/>
    <numFmt numFmtId="196" formatCode="0.0________"/>
    <numFmt numFmtId="197" formatCode="#,##0____"/>
    <numFmt numFmtId="198" formatCode="General_)"/>
    <numFmt numFmtId="199" formatCode="0.000000"/>
    <numFmt numFmtId="200" formatCode="0.00000"/>
    <numFmt numFmtId="201" formatCode="_-* #,##0.00_-;\-* #,##0.00_-;_-* &quot;-&quot;??_-;_-@_-"/>
    <numFmt numFmtId="202" formatCode="_-* #,##0_-;\-* #,##0_-;_-* &quot;-&quot;??_-;_-@_-"/>
    <numFmt numFmtId="203" formatCode="_-* #,##0\ _€_-;\-* #,##0\ _€_-;_-* &quot;-&quot;??\ _€_-;_-@_-"/>
    <numFmt numFmtId="204" formatCode="_ * #,##0.0_ ;_ * \-#,##0.0_ ;_ * &quot;-&quot;??_ ;_ @_ "/>
    <numFmt numFmtId="205" formatCode="0.00000000"/>
    <numFmt numFmtId="206" formatCode="0.000000000"/>
    <numFmt numFmtId="207" formatCode="0.0000000"/>
    <numFmt numFmtId="208" formatCode="_(* #,##0_);_(* \(#,##0\);_(* &quot;-&quot;??_);_(@_)"/>
    <numFmt numFmtId="209" formatCode="0.00____"/>
    <numFmt numFmtId="210" formatCode="0.000____"/>
  </numFmts>
  <fonts count="4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33" applyFont="1" applyAlignment="1">
      <alignment/>
    </xf>
    <xf numFmtId="177" fontId="0" fillId="0" borderId="0" xfId="33" applyNumberFormat="1" applyFont="1" applyAlignment="1">
      <alignment/>
    </xf>
    <xf numFmtId="0" fontId="7" fillId="0" borderId="0" xfId="33" applyFont="1" applyAlignment="1">
      <alignment/>
    </xf>
    <xf numFmtId="176" fontId="0" fillId="0" borderId="0" xfId="33" applyNumberFormat="1" applyFont="1" applyAlignment="1">
      <alignment/>
    </xf>
    <xf numFmtId="0" fontId="0" fillId="0" borderId="0" xfId="33" applyFont="1" applyAlignment="1">
      <alignment/>
    </xf>
    <xf numFmtId="0" fontId="0" fillId="0" borderId="0" xfId="33" applyFont="1" applyAlignment="1">
      <alignment/>
    </xf>
    <xf numFmtId="0" fontId="7" fillId="0" borderId="0" xfId="33" applyFont="1" applyAlignment="1">
      <alignment/>
    </xf>
    <xf numFmtId="178" fontId="0" fillId="0" borderId="0" xfId="33" applyNumberFormat="1" applyFont="1" applyAlignment="1">
      <alignment/>
    </xf>
    <xf numFmtId="177" fontId="7" fillId="0" borderId="0" xfId="33" applyNumberFormat="1" applyFont="1" applyAlignment="1">
      <alignment/>
    </xf>
    <xf numFmtId="177" fontId="7" fillId="0" borderId="0" xfId="33" applyNumberFormat="1" applyFont="1" applyAlignment="1">
      <alignment/>
    </xf>
    <xf numFmtId="0" fontId="0" fillId="0" borderId="0" xfId="33" applyFont="1" applyAlignment="1">
      <alignment horizontal="center"/>
    </xf>
    <xf numFmtId="3" fontId="0" fillId="0" borderId="0" xfId="33" applyNumberFormat="1" applyFont="1" applyAlignment="1">
      <alignment/>
    </xf>
    <xf numFmtId="0" fontId="9" fillId="0" borderId="0" xfId="33" applyFont="1" applyAlignment="1">
      <alignment/>
    </xf>
    <xf numFmtId="181" fontId="0" fillId="0" borderId="0" xfId="33" applyNumberFormat="1" applyFont="1" applyAlignment="1">
      <alignment/>
    </xf>
    <xf numFmtId="176" fontId="9" fillId="0" borderId="0" xfId="33" applyNumberFormat="1" applyFont="1" applyBorder="1" applyAlignment="1">
      <alignment/>
    </xf>
    <xf numFmtId="179" fontId="0" fillId="0" borderId="0" xfId="33" applyNumberFormat="1" applyFont="1" applyAlignment="1">
      <alignment/>
    </xf>
    <xf numFmtId="181" fontId="0" fillId="0" borderId="0" xfId="33" applyNumberFormat="1" applyFont="1" applyAlignment="1">
      <alignment/>
    </xf>
    <xf numFmtId="181" fontId="0" fillId="0" borderId="0" xfId="33" applyNumberFormat="1" applyFont="1" applyAlignment="1" applyProtection="1">
      <alignment/>
      <protection/>
    </xf>
    <xf numFmtId="187" fontId="0" fillId="0" borderId="0" xfId="33" applyNumberFormat="1" applyFont="1" applyAlignment="1">
      <alignment/>
    </xf>
    <xf numFmtId="0" fontId="0" fillId="0" borderId="0" xfId="33" applyFont="1" applyAlignment="1">
      <alignment vertical="center"/>
    </xf>
    <xf numFmtId="0" fontId="0" fillId="0" borderId="0" xfId="33" applyFont="1" applyFill="1" applyBorder="1" applyAlignment="1">
      <alignment/>
    </xf>
    <xf numFmtId="175" fontId="0" fillId="0" borderId="0" xfId="33" applyNumberFormat="1" applyFont="1" applyAlignment="1">
      <alignment/>
    </xf>
    <xf numFmtId="0" fontId="0" fillId="0" borderId="0" xfId="33" applyFont="1" applyAlignment="1">
      <alignment vertical="center"/>
    </xf>
    <xf numFmtId="181" fontId="0" fillId="0" borderId="0" xfId="33" applyNumberFormat="1" applyFont="1" applyAlignment="1">
      <alignment/>
    </xf>
    <xf numFmtId="178" fontId="8" fillId="0" borderId="0" xfId="33" applyNumberFormat="1" applyFont="1" applyAlignment="1" applyProtection="1">
      <alignment/>
      <protection/>
    </xf>
    <xf numFmtId="190" fontId="0" fillId="0" borderId="0" xfId="33" applyNumberFormat="1" applyFont="1" applyAlignment="1">
      <alignment/>
    </xf>
    <xf numFmtId="0" fontId="4" fillId="0" borderId="0" xfId="33" applyFont="1" applyAlignment="1">
      <alignment horizontal="center"/>
    </xf>
    <xf numFmtId="181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81" fontId="0" fillId="0" borderId="0" xfId="0" applyNumberFormat="1" applyAlignment="1">
      <alignment/>
    </xf>
    <xf numFmtId="197" fontId="2" fillId="0" borderId="0" xfId="0" applyNumberFormat="1" applyFont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2" fontId="0" fillId="0" borderId="0" xfId="0" applyNumberFormat="1" applyAlignment="1">
      <alignment/>
    </xf>
    <xf numFmtId="176" fontId="0" fillId="0" borderId="0" xfId="0" applyNumberFormat="1" applyAlignment="1">
      <alignment/>
    </xf>
    <xf numFmtId="181" fontId="7" fillId="0" borderId="0" xfId="33" applyNumberFormat="1" applyFont="1" applyAlignment="1">
      <alignment/>
    </xf>
    <xf numFmtId="0" fontId="1" fillId="33" borderId="0" xfId="33" applyFont="1" applyFill="1" applyAlignment="1" applyProtection="1">
      <alignment horizontal="left"/>
      <protection/>
    </xf>
    <xf numFmtId="0" fontId="0" fillId="33" borderId="0" xfId="0" applyFill="1" applyAlignment="1">
      <alignment/>
    </xf>
    <xf numFmtId="0" fontId="4" fillId="33" borderId="0" xfId="33" applyFont="1" applyFill="1" applyAlignment="1" applyProtection="1">
      <alignment horizontal="left"/>
      <protection/>
    </xf>
    <xf numFmtId="0" fontId="0" fillId="33" borderId="0" xfId="33" applyFont="1" applyFill="1" applyAlignment="1" applyProtection="1">
      <alignment horizontal="left"/>
      <protection/>
    </xf>
    <xf numFmtId="0" fontId="0" fillId="33" borderId="10" xfId="33" applyFont="1" applyFill="1" applyBorder="1" applyAlignment="1">
      <alignment/>
    </xf>
    <xf numFmtId="0" fontId="12" fillId="33" borderId="0" xfId="33" applyFont="1" applyFill="1" applyAlignment="1">
      <alignment horizontal="centerContinuous" vertical="center"/>
    </xf>
    <xf numFmtId="0" fontId="0" fillId="33" borderId="0" xfId="33" applyFont="1" applyFill="1" applyAlignment="1">
      <alignment horizontal="centerContinuous" vertical="center"/>
    </xf>
    <xf numFmtId="0" fontId="0" fillId="33" borderId="0" xfId="33" applyFont="1" applyFill="1" applyAlignment="1">
      <alignment horizontal="center" vertical="center"/>
    </xf>
    <xf numFmtId="0" fontId="3" fillId="33" borderId="0" xfId="33" applyFont="1" applyFill="1" applyBorder="1" applyAlignment="1" applyProtection="1">
      <alignment horizontal="centerContinuous" vertical="center"/>
      <protection/>
    </xf>
    <xf numFmtId="0" fontId="0" fillId="33" borderId="0" xfId="33" applyFont="1" applyFill="1" applyAlignment="1" applyProtection="1">
      <alignment horizontal="left"/>
      <protection/>
    </xf>
    <xf numFmtId="182" fontId="0" fillId="33" borderId="0" xfId="33" applyNumberFormat="1" applyFont="1" applyFill="1" applyBorder="1" applyAlignment="1">
      <alignment horizontal="center"/>
    </xf>
    <xf numFmtId="182" fontId="0" fillId="33" borderId="0" xfId="33" applyNumberFormat="1" applyFont="1" applyFill="1" applyBorder="1" applyAlignment="1">
      <alignment/>
    </xf>
    <xf numFmtId="182" fontId="0" fillId="33" borderId="0" xfId="33" applyNumberFormat="1" applyFont="1" applyFill="1" applyAlignment="1">
      <alignment/>
    </xf>
    <xf numFmtId="0" fontId="0" fillId="33" borderId="0" xfId="33" applyFont="1" applyFill="1" applyAlignment="1">
      <alignment/>
    </xf>
    <xf numFmtId="191" fontId="0" fillId="33" borderId="0" xfId="33" applyNumberFormat="1" applyFont="1" applyFill="1" applyBorder="1" applyAlignment="1">
      <alignment horizontal="right"/>
    </xf>
    <xf numFmtId="182" fontId="0" fillId="33" borderId="0" xfId="33" applyNumberFormat="1" applyFont="1" applyFill="1" applyAlignment="1">
      <alignment/>
    </xf>
    <xf numFmtId="180" fontId="0" fillId="33" borderId="0" xfId="33" applyNumberFormat="1" applyFont="1" applyFill="1" applyAlignment="1">
      <alignment/>
    </xf>
    <xf numFmtId="0" fontId="8" fillId="33" borderId="0" xfId="33" applyFont="1" applyFill="1" applyAlignment="1" applyProtection="1">
      <alignment horizontal="left"/>
      <protection/>
    </xf>
    <xf numFmtId="180" fontId="0" fillId="33" borderId="0" xfId="33" applyNumberFormat="1" applyFont="1" applyFill="1" applyAlignment="1">
      <alignment/>
    </xf>
    <xf numFmtId="0" fontId="0" fillId="33" borderId="0" xfId="33" applyFont="1" applyFill="1" applyBorder="1" applyAlignment="1">
      <alignment/>
    </xf>
    <xf numFmtId="0" fontId="3" fillId="33" borderId="0" xfId="33" applyFont="1" applyFill="1" applyBorder="1" applyAlignment="1" applyProtection="1">
      <alignment vertical="center"/>
      <protection/>
    </xf>
    <xf numFmtId="176" fontId="0" fillId="33" borderId="0" xfId="33" applyNumberFormat="1" applyFont="1" applyFill="1" applyBorder="1" applyAlignment="1">
      <alignment/>
    </xf>
    <xf numFmtId="0" fontId="9" fillId="33" borderId="0" xfId="33" applyFont="1" applyFill="1" applyAlignment="1">
      <alignment/>
    </xf>
    <xf numFmtId="176" fontId="9" fillId="33" borderId="0" xfId="33" applyNumberFormat="1" applyFont="1" applyFill="1" applyBorder="1" applyAlignment="1">
      <alignment/>
    </xf>
    <xf numFmtId="3" fontId="0" fillId="33" borderId="0" xfId="33" applyNumberFormat="1" applyFont="1" applyFill="1" applyAlignment="1">
      <alignment/>
    </xf>
    <xf numFmtId="0" fontId="0" fillId="33" borderId="10" xfId="33" applyFont="1" applyFill="1" applyBorder="1" applyAlignment="1">
      <alignment/>
    </xf>
    <xf numFmtId="0" fontId="2" fillId="33" borderId="11" xfId="33" applyFont="1" applyFill="1" applyBorder="1" applyAlignment="1">
      <alignment/>
    </xf>
    <xf numFmtId="0" fontId="5" fillId="33" borderId="0" xfId="33" applyFont="1" applyFill="1" applyAlignment="1">
      <alignment horizontal="centerContinuous"/>
    </xf>
    <xf numFmtId="0" fontId="0" fillId="33" borderId="0" xfId="33" applyFont="1" applyFill="1" applyAlignment="1">
      <alignment horizontal="centerContinuous"/>
    </xf>
    <xf numFmtId="0" fontId="2" fillId="33" borderId="0" xfId="33" applyFont="1" applyFill="1" applyAlignment="1">
      <alignment/>
    </xf>
    <xf numFmtId="181" fontId="0" fillId="33" borderId="0" xfId="33" applyNumberFormat="1" applyFont="1" applyFill="1" applyAlignment="1" applyProtection="1">
      <alignment/>
      <protection/>
    </xf>
    <xf numFmtId="181" fontId="8" fillId="33" borderId="0" xfId="33" applyNumberFormat="1" applyFont="1" applyFill="1" applyAlignment="1" applyProtection="1">
      <alignment/>
      <protection/>
    </xf>
    <xf numFmtId="178" fontId="0" fillId="33" borderId="0" xfId="33" applyNumberFormat="1" applyFont="1" applyFill="1" applyAlignment="1">
      <alignment/>
    </xf>
    <xf numFmtId="178" fontId="8" fillId="33" borderId="0" xfId="33" applyNumberFormat="1" applyFont="1" applyFill="1" applyAlignment="1">
      <alignment/>
    </xf>
    <xf numFmtId="176" fontId="0" fillId="33" borderId="10" xfId="33" applyNumberFormat="1" applyFont="1" applyFill="1" applyBorder="1" applyAlignment="1">
      <alignment/>
    </xf>
    <xf numFmtId="0" fontId="0" fillId="33" borderId="0" xfId="33" applyFont="1" applyFill="1" applyBorder="1" applyAlignment="1">
      <alignment/>
    </xf>
    <xf numFmtId="176" fontId="0" fillId="33" borderId="0" xfId="33" applyNumberFormat="1" applyFont="1" applyFill="1" applyBorder="1" applyAlignment="1">
      <alignment/>
    </xf>
    <xf numFmtId="181" fontId="0" fillId="33" borderId="0" xfId="33" applyNumberFormat="1" applyFont="1" applyFill="1" applyAlignment="1" applyProtection="1">
      <alignment/>
      <protection/>
    </xf>
    <xf numFmtId="0" fontId="0" fillId="33" borderId="0" xfId="0" applyFont="1" applyFill="1" applyAlignment="1">
      <alignment/>
    </xf>
    <xf numFmtId="181" fontId="0" fillId="33" borderId="0" xfId="0" applyNumberFormat="1" applyFill="1" applyAlignment="1">
      <alignment/>
    </xf>
    <xf numFmtId="0" fontId="0" fillId="33" borderId="0" xfId="33" applyFont="1" applyFill="1" applyAlignment="1">
      <alignment/>
    </xf>
    <xf numFmtId="0" fontId="8" fillId="33" borderId="0" xfId="33" applyFont="1" applyFill="1" applyAlignment="1" applyProtection="1">
      <alignment horizontal="left"/>
      <protection/>
    </xf>
    <xf numFmtId="3" fontId="0" fillId="33" borderId="0" xfId="33" applyNumberFormat="1" applyFont="1" applyFill="1" applyAlignment="1">
      <alignment horizontal="centerContinuous"/>
    </xf>
    <xf numFmtId="3" fontId="0" fillId="33" borderId="0" xfId="0" applyNumberFormat="1" applyFill="1" applyAlignment="1">
      <alignment/>
    </xf>
    <xf numFmtId="3" fontId="5" fillId="33" borderId="0" xfId="33" applyNumberFormat="1" applyFont="1" applyFill="1" applyAlignment="1">
      <alignment horizontal="centerContinuous"/>
    </xf>
    <xf numFmtId="188" fontId="0" fillId="33" borderId="0" xfId="49" applyNumberFormat="1" applyFont="1" applyFill="1" applyAlignment="1" applyProtection="1">
      <alignment/>
      <protection/>
    </xf>
    <xf numFmtId="0" fontId="0" fillId="33" borderId="0" xfId="33" applyFont="1" applyFill="1" applyAlignment="1" applyProtection="1">
      <alignment horizontal="left"/>
      <protection/>
    </xf>
    <xf numFmtId="179" fontId="0" fillId="0" borderId="0" xfId="33" applyNumberFormat="1" applyFont="1" applyAlignment="1">
      <alignment/>
    </xf>
    <xf numFmtId="1" fontId="0" fillId="33" borderId="0" xfId="33" applyNumberFormat="1" applyFont="1" applyFill="1" applyBorder="1" applyAlignment="1">
      <alignment horizontal="center"/>
    </xf>
    <xf numFmtId="1" fontId="0" fillId="33" borderId="0" xfId="33" applyNumberFormat="1" applyFont="1" applyFill="1" applyBorder="1" applyAlignment="1">
      <alignment/>
    </xf>
    <xf numFmtId="1" fontId="0" fillId="33" borderId="0" xfId="33" applyNumberFormat="1" applyFont="1" applyFill="1" applyAlignment="1">
      <alignment/>
    </xf>
    <xf numFmtId="1" fontId="0" fillId="33" borderId="0" xfId="33" applyNumberFormat="1" applyFont="1" applyFill="1" applyBorder="1" applyAlignment="1">
      <alignment horizontal="right"/>
    </xf>
    <xf numFmtId="1" fontId="0" fillId="33" borderId="0" xfId="33" applyNumberFormat="1" applyFont="1" applyFill="1" applyAlignment="1">
      <alignment/>
    </xf>
    <xf numFmtId="0" fontId="3" fillId="33" borderId="10" xfId="33" applyFont="1" applyFill="1" applyBorder="1" applyAlignment="1" applyProtection="1">
      <alignment horizontal="centerContinuous" vertical="center"/>
      <protection/>
    </xf>
    <xf numFmtId="0" fontId="3" fillId="33" borderId="10" xfId="33" applyFont="1" applyFill="1" applyBorder="1" applyAlignment="1" applyProtection="1">
      <alignment horizontal="center" vertical="center"/>
      <protection/>
    </xf>
    <xf numFmtId="0" fontId="3" fillId="33" borderId="0" xfId="33" applyFont="1" applyFill="1" applyAlignment="1">
      <alignment horizontal="center" vertical="center"/>
    </xf>
    <xf numFmtId="0" fontId="3" fillId="33" borderId="12" xfId="33" applyFont="1" applyFill="1" applyBorder="1" applyAlignment="1" applyProtection="1">
      <alignment horizontal="centerContinuous" vertical="center"/>
      <protection/>
    </xf>
    <xf numFmtId="0" fontId="3" fillId="33" borderId="12" xfId="33" applyFont="1" applyFill="1" applyBorder="1" applyAlignment="1" applyProtection="1">
      <alignment horizontal="center" vertical="center"/>
      <protection/>
    </xf>
    <xf numFmtId="0" fontId="3" fillId="33" borderId="10" xfId="33" applyFont="1" applyFill="1" applyBorder="1" applyAlignment="1">
      <alignment horizontal="center" vertical="center"/>
    </xf>
    <xf numFmtId="0" fontId="3" fillId="33" borderId="11" xfId="33" applyFont="1" applyFill="1" applyBorder="1" applyAlignment="1">
      <alignment horizontal="center" vertical="center"/>
    </xf>
    <xf numFmtId="0" fontId="3" fillId="33" borderId="10" xfId="33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179" fontId="0" fillId="0" borderId="0" xfId="33" applyNumberFormat="1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4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b/>
        <i val="0"/>
      </font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tabSelected="1" zoomScalePageLayoutView="0" workbookViewId="0" topLeftCell="A1">
      <pane xSplit="1" ySplit="8" topLeftCell="B9" activePane="bottomRight" state="frozen"/>
      <selection pane="topLeft" activeCell="A1" sqref="A1:L62"/>
      <selection pane="topRight" activeCell="A1" sqref="A1:L62"/>
      <selection pane="bottomLeft" activeCell="A1" sqref="A1:L62"/>
      <selection pane="bottomRight" activeCell="A63" sqref="A63:IV89"/>
    </sheetView>
  </sheetViews>
  <sheetFormatPr defaultColWidth="11.421875" defaultRowHeight="12.75"/>
  <cols>
    <col min="1" max="1" width="10.00390625" style="0" customWidth="1"/>
    <col min="2" max="11" width="8.57421875" style="0" customWidth="1"/>
    <col min="12" max="12" width="8.8515625" style="0" customWidth="1"/>
  </cols>
  <sheetData>
    <row r="1" spans="1:12" ht="12.75">
      <c r="A1" s="39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2.75">
      <c r="A2" s="39" t="str">
        <f>CONCATENATE(IF(B25&gt;0,"ARGENTINA, ",""),IF(C25&gt;0,"BOLIVIA, ",""),IF(D25&gt;0,"BRASIL, ",""),IF(E25&gt;0,"CHILE, ",""),IF(F25&gt;0,"COLOMBIA, ",""),IF(G25&gt;0,"ECUADOR, ",""),IF(H25&gt;0,"MÉXICO, ",""),IF(I25&gt;0,"PARAGUAY, ",""),IF(J25&gt;0,"PERÚ Y ",""),IF(K25&gt;0,"URUGUAY",""))</f>
        <v>ARGENTINA, BOLIVIA, BRASIL, CHILE, COLOMBIA, ECUADOR, MÉXICO, PARAGUAY, PERÚ Y URUGUAY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2.75">
      <c r="A3" s="39" t="s">
        <v>17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2.75">
      <c r="A4" s="40" t="s">
        <v>71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2.75">
      <c r="A5" s="40" t="s">
        <v>36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7.5" customHeight="1" thickBo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15" customHeight="1" thickBot="1">
      <c r="A7" s="96" t="s">
        <v>0</v>
      </c>
      <c r="B7" s="90" t="s">
        <v>25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ht="15" customHeight="1" thickBot="1">
      <c r="A8" s="97"/>
      <c r="B8" s="90" t="s">
        <v>30</v>
      </c>
      <c r="C8" s="90" t="s">
        <v>31</v>
      </c>
      <c r="D8" s="90" t="s">
        <v>32</v>
      </c>
      <c r="E8" s="91" t="s">
        <v>33</v>
      </c>
      <c r="F8" s="90" t="s">
        <v>40</v>
      </c>
      <c r="G8" s="90" t="s">
        <v>34</v>
      </c>
      <c r="H8" s="90" t="s">
        <v>35</v>
      </c>
      <c r="I8" s="90" t="s">
        <v>41</v>
      </c>
      <c r="J8" s="90" t="s">
        <v>37</v>
      </c>
      <c r="K8" s="90" t="s">
        <v>38</v>
      </c>
      <c r="L8" s="90" t="s">
        <v>18</v>
      </c>
    </row>
    <row r="9" spans="1:12" ht="9" customHeight="1">
      <c r="A9" s="63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15">
      <c r="A10" s="64"/>
      <c r="B10" s="64" t="str">
        <f>CONCATENATE(LEFT(A4,LEN(A4)-9),RIGHT(A4,4))</f>
        <v>Enero-diciembre 2013</v>
      </c>
      <c r="C10" s="64"/>
      <c r="D10" s="65"/>
      <c r="E10" s="65"/>
      <c r="F10" s="65"/>
      <c r="G10" s="65"/>
      <c r="H10" s="65"/>
      <c r="I10" s="65"/>
      <c r="J10" s="65"/>
      <c r="K10" s="65"/>
      <c r="L10" s="65"/>
    </row>
    <row r="11" spans="1:12" ht="9" customHeight="1">
      <c r="A11" s="66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23" s="5" customFormat="1" ht="14.25">
      <c r="A12" s="46" t="s">
        <v>1</v>
      </c>
      <c r="B12" s="82"/>
      <c r="C12" s="82">
        <v>2451.85007625</v>
      </c>
      <c r="D12" s="82">
        <v>19615.414</v>
      </c>
      <c r="E12" s="82">
        <v>1161.1459116199994</v>
      </c>
      <c r="F12" s="82">
        <v>433.02566469</v>
      </c>
      <c r="G12" s="82">
        <v>145.506709</v>
      </c>
      <c r="H12" s="82">
        <v>1965.926144</v>
      </c>
      <c r="I12" s="82">
        <v>879.129751</v>
      </c>
      <c r="J12" s="82">
        <v>162.49030897</v>
      </c>
      <c r="K12" s="82">
        <v>492.35982</v>
      </c>
      <c r="L12" s="82">
        <f>SUM(B12:K12)</f>
        <v>27306.848385530004</v>
      </c>
      <c r="N12" s="17"/>
      <c r="O12" s="18"/>
      <c r="P12" s="28"/>
      <c r="Q12" s="32"/>
      <c r="R12" s="18"/>
      <c r="S12" s="32"/>
      <c r="T12" s="32"/>
      <c r="U12" s="32"/>
      <c r="V12" s="32"/>
      <c r="W12" s="18"/>
    </row>
    <row r="13" spans="1:23" s="5" customFormat="1" ht="14.25">
      <c r="A13" s="46" t="s">
        <v>2</v>
      </c>
      <c r="B13" s="82">
        <v>862.2175522499999</v>
      </c>
      <c r="C13" s="82"/>
      <c r="D13" s="82">
        <v>1534.33</v>
      </c>
      <c r="E13" s="82">
        <v>511.8931525400006</v>
      </c>
      <c r="F13" s="82">
        <v>143.72553115999997</v>
      </c>
      <c r="G13" s="82">
        <v>23.470031000000002</v>
      </c>
      <c r="H13" s="82">
        <v>199.455841</v>
      </c>
      <c r="I13" s="82">
        <v>74.963532</v>
      </c>
      <c r="J13" s="82">
        <v>584.87786536</v>
      </c>
      <c r="K13" s="82">
        <v>29.96491</v>
      </c>
      <c r="L13" s="82">
        <f aca="true" t="shared" si="0" ref="L13:L24">SUM(B13:K13)</f>
        <v>3964.8984153100014</v>
      </c>
      <c r="N13" s="17"/>
      <c r="O13" s="18"/>
      <c r="P13" s="28"/>
      <c r="Q13" s="32"/>
      <c r="R13" s="18"/>
      <c r="S13" s="32"/>
      <c r="T13" s="32"/>
      <c r="U13" s="32"/>
      <c r="V13" s="32"/>
      <c r="W13" s="18"/>
    </row>
    <row r="14" spans="1:23" s="5" customFormat="1" ht="14.25">
      <c r="A14" s="46" t="s">
        <v>3</v>
      </c>
      <c r="B14" s="82">
        <v>17894.645295450006</v>
      </c>
      <c r="C14" s="82">
        <v>4042.1969845500003</v>
      </c>
      <c r="D14" s="82"/>
      <c r="E14" s="82">
        <v>4533.51404854</v>
      </c>
      <c r="F14" s="82">
        <v>1590.6286075799999</v>
      </c>
      <c r="G14" s="82">
        <v>132.252012</v>
      </c>
      <c r="H14" s="82">
        <v>5386.641946000001</v>
      </c>
      <c r="I14" s="82">
        <v>2833.840904</v>
      </c>
      <c r="J14" s="82">
        <v>1692.60852011</v>
      </c>
      <c r="K14" s="82">
        <v>1705.6811189999999</v>
      </c>
      <c r="L14" s="82">
        <f t="shared" si="0"/>
        <v>39812.00943723</v>
      </c>
      <c r="N14" s="17"/>
      <c r="O14" s="18"/>
      <c r="P14" s="18"/>
      <c r="Q14" s="32"/>
      <c r="R14" s="18"/>
      <c r="S14" s="32"/>
      <c r="T14" s="32"/>
      <c r="U14" s="32"/>
      <c r="V14" s="32"/>
      <c r="W14" s="18"/>
    </row>
    <row r="15" spans="1:23" s="5" customFormat="1" ht="14.25">
      <c r="A15" s="46" t="s">
        <v>4</v>
      </c>
      <c r="B15" s="82">
        <v>4160.13717676</v>
      </c>
      <c r="C15" s="82">
        <v>154.78550787999998</v>
      </c>
      <c r="D15" s="82">
        <v>4483.783</v>
      </c>
      <c r="E15" s="82"/>
      <c r="F15" s="82">
        <v>1571.6328670399998</v>
      </c>
      <c r="G15" s="82">
        <v>2464.236551</v>
      </c>
      <c r="H15" s="82">
        <v>2084.67166</v>
      </c>
      <c r="I15" s="82">
        <v>500.932881</v>
      </c>
      <c r="J15" s="82">
        <v>1666.5920096300001</v>
      </c>
      <c r="K15" s="82">
        <v>143.300872</v>
      </c>
      <c r="L15" s="82">
        <f t="shared" si="0"/>
        <v>17230.072525310003</v>
      </c>
      <c r="N15" s="17"/>
      <c r="O15" s="18"/>
      <c r="P15" s="28"/>
      <c r="Q15" s="18"/>
      <c r="R15" s="18"/>
      <c r="S15" s="32"/>
      <c r="T15" s="32"/>
      <c r="U15" s="32"/>
      <c r="V15" s="32"/>
      <c r="W15" s="18"/>
    </row>
    <row r="16" spans="1:23" s="5" customFormat="1" ht="14.25">
      <c r="A16" s="50" t="s">
        <v>5</v>
      </c>
      <c r="B16" s="82">
        <v>1689.91689437</v>
      </c>
      <c r="C16" s="82">
        <v>664.0214604299999</v>
      </c>
      <c r="D16" s="82">
        <v>2703.098</v>
      </c>
      <c r="E16" s="82">
        <v>999.6255273300003</v>
      </c>
      <c r="F16" s="82"/>
      <c r="G16" s="82">
        <v>921.6679919999999</v>
      </c>
      <c r="H16" s="82">
        <v>4735.412309</v>
      </c>
      <c r="I16" s="82">
        <v>27.055944</v>
      </c>
      <c r="J16" s="82">
        <v>837.98158447</v>
      </c>
      <c r="K16" s="82">
        <v>17.20174</v>
      </c>
      <c r="L16" s="82">
        <f t="shared" si="0"/>
        <v>12595.9814516</v>
      </c>
      <c r="N16" s="17"/>
      <c r="O16" s="18"/>
      <c r="P16" s="28"/>
      <c r="Q16" s="32"/>
      <c r="R16" s="18"/>
      <c r="S16" s="32"/>
      <c r="T16" s="32"/>
      <c r="U16" s="32"/>
      <c r="V16" s="32"/>
      <c r="W16" s="18"/>
    </row>
    <row r="17" spans="1:23" s="5" customFormat="1" ht="14.25">
      <c r="A17" s="46" t="s">
        <v>7</v>
      </c>
      <c r="B17" s="82">
        <v>324.06993986000003</v>
      </c>
      <c r="C17" s="82">
        <v>1.33737707</v>
      </c>
      <c r="D17" s="82">
        <v>528.172</v>
      </c>
      <c r="E17" s="82">
        <v>29.97372774</v>
      </c>
      <c r="F17" s="82">
        <v>36.15167862</v>
      </c>
      <c r="G17" s="82">
        <v>32.8</v>
      </c>
      <c r="H17" s="82">
        <v>372.614147</v>
      </c>
      <c r="I17" s="82">
        <v>0.474998</v>
      </c>
      <c r="J17" s="82">
        <v>18.508709240000005</v>
      </c>
      <c r="K17" s="82">
        <v>19.881957999999997</v>
      </c>
      <c r="L17" s="82">
        <f t="shared" si="0"/>
        <v>1363.9845355299997</v>
      </c>
      <c r="N17" s="17"/>
      <c r="O17" s="18"/>
      <c r="P17" s="28"/>
      <c r="Q17" s="32"/>
      <c r="R17" s="18"/>
      <c r="S17" s="32"/>
      <c r="T17" s="32"/>
      <c r="U17" s="32"/>
      <c r="V17" s="32"/>
      <c r="W17" s="18"/>
    </row>
    <row r="18" spans="1:23" s="5" customFormat="1" ht="14.25">
      <c r="A18" s="46" t="s">
        <v>16</v>
      </c>
      <c r="B18" s="82">
        <v>383.98504822999996</v>
      </c>
      <c r="C18" s="82">
        <v>139.04658616999998</v>
      </c>
      <c r="D18" s="82">
        <v>820.245</v>
      </c>
      <c r="E18" s="82">
        <v>557.2089166800007</v>
      </c>
      <c r="F18" s="82">
        <v>1974.7701217999997</v>
      </c>
      <c r="G18" s="82"/>
      <c r="H18" s="82">
        <v>917.06239</v>
      </c>
      <c r="I18" s="82">
        <v>11.870744</v>
      </c>
      <c r="J18" s="82">
        <v>938.38755441</v>
      </c>
      <c r="K18" s="82">
        <v>12.189446</v>
      </c>
      <c r="L18" s="82">
        <f t="shared" si="0"/>
        <v>5754.76580729</v>
      </c>
      <c r="N18" s="17"/>
      <c r="O18" s="18"/>
      <c r="P18" s="28"/>
      <c r="Q18" s="32"/>
      <c r="R18" s="18"/>
      <c r="S18" s="18"/>
      <c r="T18" s="32"/>
      <c r="U18" s="32"/>
      <c r="V18" s="32"/>
      <c r="W18" s="18"/>
    </row>
    <row r="19" spans="1:23" s="5" customFormat="1" ht="14.25">
      <c r="A19" s="46" t="s">
        <v>8</v>
      </c>
      <c r="B19" s="82">
        <v>1065.8541431300002</v>
      </c>
      <c r="C19" s="82">
        <v>25.790226920000002</v>
      </c>
      <c r="D19" s="82">
        <v>4230.301</v>
      </c>
      <c r="E19" s="82">
        <v>1365.62153284</v>
      </c>
      <c r="F19" s="82">
        <v>863.80644393</v>
      </c>
      <c r="G19" s="82">
        <v>124.519034</v>
      </c>
      <c r="H19" s="82"/>
      <c r="I19" s="82">
        <v>272.100825</v>
      </c>
      <c r="J19" s="82">
        <v>507.81777209</v>
      </c>
      <c r="K19" s="82">
        <v>144.952032</v>
      </c>
      <c r="L19" s="82">
        <f t="shared" si="0"/>
        <v>8600.76300991</v>
      </c>
      <c r="N19" s="17"/>
      <c r="O19" s="18"/>
      <c r="P19" s="28"/>
      <c r="Q19" s="32"/>
      <c r="R19" s="18"/>
      <c r="S19" s="32"/>
      <c r="T19" s="18"/>
      <c r="U19" s="32"/>
      <c r="V19" s="32"/>
      <c r="W19" s="18"/>
    </row>
    <row r="20" spans="1:23" s="5" customFormat="1" ht="14.25">
      <c r="A20" s="83" t="s">
        <v>64</v>
      </c>
      <c r="B20" s="82">
        <v>125.86844326999999</v>
      </c>
      <c r="C20" s="82">
        <v>27.7291001</v>
      </c>
      <c r="D20" s="82">
        <v>4423.101</v>
      </c>
      <c r="E20" s="82">
        <v>144.44579091</v>
      </c>
      <c r="F20" s="82">
        <v>3219.2649298700003</v>
      </c>
      <c r="G20" s="82">
        <v>628.3616900000001</v>
      </c>
      <c r="H20" s="82">
        <v>1732.8094580000002</v>
      </c>
      <c r="I20" s="82">
        <v>4.535286</v>
      </c>
      <c r="J20" s="82">
        <v>621.1568347900001</v>
      </c>
      <c r="K20" s="82">
        <v>11.82368</v>
      </c>
      <c r="L20" s="82">
        <f t="shared" si="0"/>
        <v>10939.096212939998</v>
      </c>
      <c r="N20" s="17"/>
      <c r="O20" s="18"/>
      <c r="P20" s="28"/>
      <c r="Q20" s="32"/>
      <c r="R20" s="18"/>
      <c r="S20" s="32"/>
      <c r="T20" s="18"/>
      <c r="U20" s="32"/>
      <c r="V20" s="32"/>
      <c r="W20" s="18"/>
    </row>
    <row r="21" spans="1:23" s="5" customFormat="1" ht="14.25">
      <c r="A21" s="46" t="s">
        <v>9</v>
      </c>
      <c r="B21" s="82">
        <v>1431.8586062300003</v>
      </c>
      <c r="C21" s="82">
        <v>38.71006194</v>
      </c>
      <c r="D21" s="82">
        <v>2996.609</v>
      </c>
      <c r="E21" s="82">
        <v>143.9605366299999</v>
      </c>
      <c r="F21" s="82">
        <v>18.366540129999997</v>
      </c>
      <c r="G21" s="82">
        <v>3.62</v>
      </c>
      <c r="H21" s="82">
        <v>130.014967</v>
      </c>
      <c r="I21" s="82"/>
      <c r="J21" s="82">
        <v>11.427467899999998</v>
      </c>
      <c r="K21" s="82">
        <v>152.839004</v>
      </c>
      <c r="L21" s="82">
        <f t="shared" si="0"/>
        <v>4927.406183830001</v>
      </c>
      <c r="N21" s="17"/>
      <c r="O21" s="18"/>
      <c r="P21" s="28"/>
      <c r="Q21" s="32"/>
      <c r="R21" s="18"/>
      <c r="S21" s="32"/>
      <c r="T21" s="32"/>
      <c r="U21" s="18"/>
      <c r="V21" s="32"/>
      <c r="W21" s="18"/>
    </row>
    <row r="22" spans="1:23" s="5" customFormat="1" ht="14.25">
      <c r="A22" s="46" t="s">
        <v>10</v>
      </c>
      <c r="B22" s="82">
        <v>1588.1444387099998</v>
      </c>
      <c r="C22" s="82">
        <v>628.01555518</v>
      </c>
      <c r="D22" s="82">
        <v>2147.241</v>
      </c>
      <c r="E22" s="82">
        <v>1669.674268530004</v>
      </c>
      <c r="F22" s="82">
        <v>1273.9327972899998</v>
      </c>
      <c r="G22" s="82">
        <v>1882.868378</v>
      </c>
      <c r="H22" s="82">
        <v>1770.545689</v>
      </c>
      <c r="I22" s="82">
        <v>188.318155</v>
      </c>
      <c r="J22" s="82"/>
      <c r="K22" s="82">
        <v>114.66450599999999</v>
      </c>
      <c r="L22" s="82">
        <f t="shared" si="0"/>
        <v>11263.404787710004</v>
      </c>
      <c r="N22" s="17"/>
      <c r="O22" s="18"/>
      <c r="P22" s="28"/>
      <c r="Q22" s="32"/>
      <c r="R22" s="18"/>
      <c r="S22" s="32"/>
      <c r="T22" s="32"/>
      <c r="U22" s="18"/>
      <c r="V22" s="18"/>
      <c r="W22" s="18"/>
    </row>
    <row r="23" spans="1:23" s="5" customFormat="1" ht="14.25">
      <c r="A23" s="46" t="s">
        <v>11</v>
      </c>
      <c r="B23" s="82">
        <v>2067.85383901</v>
      </c>
      <c r="C23" s="82">
        <v>7.6382055499999995</v>
      </c>
      <c r="D23" s="82">
        <v>2071.389</v>
      </c>
      <c r="E23" s="82">
        <v>209.79494041999988</v>
      </c>
      <c r="F23" s="82">
        <v>23.2263796</v>
      </c>
      <c r="G23" s="82">
        <v>20.587</v>
      </c>
      <c r="H23" s="82">
        <v>308.058523</v>
      </c>
      <c r="I23" s="82">
        <v>230.56696100000002</v>
      </c>
      <c r="J23" s="82">
        <v>35.600760959999995</v>
      </c>
      <c r="K23" s="82"/>
      <c r="L23" s="82">
        <f t="shared" si="0"/>
        <v>4974.71560954</v>
      </c>
      <c r="N23" s="17"/>
      <c r="O23" s="18"/>
      <c r="P23" s="28"/>
      <c r="Q23" s="32"/>
      <c r="R23" s="18"/>
      <c r="S23" s="32"/>
      <c r="T23" s="32"/>
      <c r="U23" s="18"/>
      <c r="V23" s="32"/>
      <c r="W23" s="18"/>
    </row>
    <row r="24" spans="1:23" s="5" customFormat="1" ht="14.25">
      <c r="A24" s="46" t="s">
        <v>12</v>
      </c>
      <c r="B24" s="82">
        <v>2434.60049137</v>
      </c>
      <c r="C24" s="82">
        <v>149.17462836</v>
      </c>
      <c r="D24" s="82">
        <v>4849.84</v>
      </c>
      <c r="E24" s="82">
        <v>537.0066833100002</v>
      </c>
      <c r="F24" s="82">
        <v>2255.82595463</v>
      </c>
      <c r="G24" s="82">
        <v>464.22507100000007</v>
      </c>
      <c r="H24" s="82">
        <v>2154.939315</v>
      </c>
      <c r="I24" s="82">
        <v>51.724093</v>
      </c>
      <c r="J24" s="82">
        <v>794.4183083100002</v>
      </c>
      <c r="K24" s="82">
        <v>429.306253</v>
      </c>
      <c r="L24" s="82">
        <f t="shared" si="0"/>
        <v>14121.060797980002</v>
      </c>
      <c r="M24" s="17"/>
      <c r="N24" s="17"/>
      <c r="O24" s="18"/>
      <c r="P24" s="33"/>
      <c r="Q24" s="32"/>
      <c r="R24" s="18"/>
      <c r="S24" s="32"/>
      <c r="T24" s="32"/>
      <c r="U24" s="18"/>
      <c r="V24" s="32"/>
      <c r="W24" s="18"/>
    </row>
    <row r="25" spans="1:14" s="6" customFormat="1" ht="15" customHeight="1">
      <c r="A25" s="54" t="s">
        <v>29</v>
      </c>
      <c r="B25" s="68">
        <f aca="true" t="shared" si="1" ref="B25:K25">SUM(B12:B24)</f>
        <v>34029.15186864</v>
      </c>
      <c r="C25" s="68">
        <f t="shared" si="1"/>
        <v>8330.2957704</v>
      </c>
      <c r="D25" s="68">
        <f t="shared" si="1"/>
        <v>50403.523</v>
      </c>
      <c r="E25" s="68">
        <f t="shared" si="1"/>
        <v>11863.865037090005</v>
      </c>
      <c r="F25" s="68">
        <f t="shared" si="1"/>
        <v>13404.357516339998</v>
      </c>
      <c r="G25" s="68">
        <f t="shared" si="1"/>
        <v>6844.114468</v>
      </c>
      <c r="H25" s="68">
        <f t="shared" si="1"/>
        <v>21758.152388999995</v>
      </c>
      <c r="I25" s="68">
        <f t="shared" si="1"/>
        <v>5075.514074000001</v>
      </c>
      <c r="J25" s="68">
        <f t="shared" si="1"/>
        <v>7871.86769624</v>
      </c>
      <c r="K25" s="68">
        <f t="shared" si="1"/>
        <v>3274.16534</v>
      </c>
      <c r="L25" s="68">
        <f>SUM(B25:K25)</f>
        <v>162855.00715971</v>
      </c>
      <c r="M25" s="24"/>
      <c r="N25" s="24"/>
    </row>
    <row r="26" spans="1:12" ht="12.75">
      <c r="A26" s="3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ht="15">
      <c r="A27" s="64"/>
      <c r="B27" s="64" t="str">
        <f>LEFT(A4,LEN(A4)-5)</f>
        <v>Enero-diciembre 2012</v>
      </c>
      <c r="C27" s="64"/>
      <c r="D27" s="65"/>
      <c r="E27" s="65"/>
      <c r="F27" s="65"/>
      <c r="G27" s="65"/>
      <c r="H27" s="65"/>
      <c r="I27" s="65"/>
      <c r="J27" s="65"/>
      <c r="K27" s="65"/>
      <c r="L27" s="65"/>
    </row>
    <row r="28" spans="1:12" ht="9" customHeight="1">
      <c r="A28" s="66"/>
      <c r="B28" s="38"/>
      <c r="C28" s="38"/>
      <c r="D28" s="65"/>
      <c r="E28" s="65"/>
      <c r="F28" s="65"/>
      <c r="G28" s="65"/>
      <c r="H28" s="65"/>
      <c r="I28" s="65"/>
      <c r="J28" s="65"/>
      <c r="K28" s="65"/>
      <c r="L28" s="38"/>
    </row>
    <row r="29" spans="1:23" ht="14.25" customHeight="1">
      <c r="A29" s="46" t="s">
        <v>1</v>
      </c>
      <c r="B29" s="82"/>
      <c r="C29" s="82">
        <v>2125.4839137400004</v>
      </c>
      <c r="D29" s="82">
        <v>17997.706</v>
      </c>
      <c r="E29" s="82">
        <v>1223.6978590300002</v>
      </c>
      <c r="F29" s="82">
        <v>288.25294089</v>
      </c>
      <c r="G29" s="82">
        <v>105.15665899999999</v>
      </c>
      <c r="H29" s="82">
        <v>1932.398713</v>
      </c>
      <c r="I29" s="82">
        <v>604.074563</v>
      </c>
      <c r="J29" s="82">
        <v>194.12566379</v>
      </c>
      <c r="K29" s="82">
        <v>504.313168</v>
      </c>
      <c r="L29" s="82">
        <f>SUM(B29:K29)</f>
        <v>24975.209480449997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3" ht="14.25" customHeight="1">
      <c r="A30" s="46" t="s">
        <v>2</v>
      </c>
      <c r="B30" s="82">
        <v>954.5326078800001</v>
      </c>
      <c r="C30" s="82"/>
      <c r="D30" s="82">
        <v>1472.962</v>
      </c>
      <c r="E30" s="82">
        <v>461.9498076799997</v>
      </c>
      <c r="F30" s="82">
        <v>125.25483598000001</v>
      </c>
      <c r="G30" s="82">
        <v>21.711783999999998</v>
      </c>
      <c r="H30" s="82">
        <v>177.61183</v>
      </c>
      <c r="I30" s="82">
        <v>89.07785799999999</v>
      </c>
      <c r="J30" s="82">
        <v>560.1111583999999</v>
      </c>
      <c r="K30" s="82">
        <v>21.66002</v>
      </c>
      <c r="L30" s="82">
        <f aca="true" t="shared" si="2" ref="L30:L42">SUM(B30:K30)</f>
        <v>3884.8719019399996</v>
      </c>
      <c r="M30" s="2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3" ht="14.25" customHeight="1">
      <c r="A31" s="46" t="s">
        <v>3</v>
      </c>
      <c r="B31" s="82">
        <v>16495.284951620004</v>
      </c>
      <c r="C31" s="82">
        <v>3677.92318083</v>
      </c>
      <c r="D31" s="82"/>
      <c r="E31" s="82">
        <v>4407.180665050001</v>
      </c>
      <c r="F31" s="82">
        <v>1290.57851441</v>
      </c>
      <c r="G31" s="82">
        <v>135.088887</v>
      </c>
      <c r="H31" s="82">
        <v>5657.5535070000005</v>
      </c>
      <c r="I31" s="82">
        <v>2850.331895</v>
      </c>
      <c r="J31" s="82">
        <v>1402.9313984899998</v>
      </c>
      <c r="K31" s="82">
        <v>1688.294254</v>
      </c>
      <c r="L31" s="82">
        <f t="shared" si="2"/>
        <v>37605.16725340001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3" ht="14.25" customHeight="1">
      <c r="A32" s="46" t="s">
        <v>4</v>
      </c>
      <c r="B32" s="82">
        <v>5066.71083536</v>
      </c>
      <c r="C32" s="82">
        <v>235.83274236</v>
      </c>
      <c r="D32" s="82">
        <v>4602.203</v>
      </c>
      <c r="E32" s="82"/>
      <c r="F32" s="82">
        <v>2189.22035144</v>
      </c>
      <c r="G32" s="82">
        <v>1990.5642050000001</v>
      </c>
      <c r="H32" s="82">
        <v>2251.513613</v>
      </c>
      <c r="I32" s="82">
        <v>187.305921</v>
      </c>
      <c r="J32" s="82">
        <v>2028.3131291</v>
      </c>
      <c r="K32" s="82">
        <v>208.233766</v>
      </c>
      <c r="L32" s="82">
        <f t="shared" si="2"/>
        <v>18759.89756326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ht="14.25" customHeight="1">
      <c r="A33" s="50" t="s">
        <v>5</v>
      </c>
      <c r="B33" s="82">
        <v>2067.29298555</v>
      </c>
      <c r="C33" s="82">
        <v>423.46698378</v>
      </c>
      <c r="D33" s="82">
        <v>2834.522</v>
      </c>
      <c r="E33" s="82">
        <v>983.6943319599994</v>
      </c>
      <c r="F33" s="82"/>
      <c r="G33" s="82">
        <v>1055.945339</v>
      </c>
      <c r="H33" s="82">
        <v>5592.265483</v>
      </c>
      <c r="I33" s="82">
        <v>48.699557</v>
      </c>
      <c r="J33" s="82">
        <v>918.2416455800001</v>
      </c>
      <c r="K33" s="82">
        <v>37.855714</v>
      </c>
      <c r="L33" s="82">
        <f t="shared" si="2"/>
        <v>13961.98403987</v>
      </c>
      <c r="M33" s="2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1:23" ht="14.25" customHeight="1">
      <c r="A34" s="46" t="s">
        <v>7</v>
      </c>
      <c r="B34" s="82">
        <v>106.02048364999999</v>
      </c>
      <c r="C34" s="82">
        <v>0.63632208</v>
      </c>
      <c r="D34" s="82">
        <v>568.126</v>
      </c>
      <c r="E34" s="82">
        <v>29.81340065</v>
      </c>
      <c r="F34" s="82">
        <v>32.12608304</v>
      </c>
      <c r="G34" s="82">
        <v>16.719</v>
      </c>
      <c r="H34" s="82">
        <v>387.132712</v>
      </c>
      <c r="I34" s="82">
        <v>0.583548</v>
      </c>
      <c r="J34" s="82">
        <v>17.451659270000004</v>
      </c>
      <c r="K34" s="82">
        <v>42.773168</v>
      </c>
      <c r="L34" s="82">
        <f t="shared" si="2"/>
        <v>1201.38237669</v>
      </c>
      <c r="M34" s="2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 ht="14.25" customHeight="1">
      <c r="A35" s="46" t="s">
        <v>16</v>
      </c>
      <c r="B35" s="82">
        <v>415.65786324</v>
      </c>
      <c r="C35" s="82">
        <v>224.02292133</v>
      </c>
      <c r="D35" s="82">
        <v>898.591</v>
      </c>
      <c r="E35" s="82">
        <v>560.7471825199998</v>
      </c>
      <c r="F35" s="82">
        <v>1910.49797879</v>
      </c>
      <c r="G35" s="82"/>
      <c r="H35" s="82">
        <v>876.7305110000001</v>
      </c>
      <c r="I35" s="82">
        <v>11.766513000000002</v>
      </c>
      <c r="J35" s="82">
        <v>926.5673608200002</v>
      </c>
      <c r="K35" s="82">
        <v>10.095039</v>
      </c>
      <c r="L35" s="82">
        <f t="shared" si="2"/>
        <v>5834.6763697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ht="14.25" customHeight="1">
      <c r="A36" s="46" t="s">
        <v>8</v>
      </c>
      <c r="B36" s="82">
        <v>889.4476812899999</v>
      </c>
      <c r="C36" s="82">
        <v>37.10352207</v>
      </c>
      <c r="D36" s="82">
        <v>4003.013</v>
      </c>
      <c r="E36" s="82">
        <v>1356.66125703</v>
      </c>
      <c r="F36" s="82">
        <v>835.1044533099999</v>
      </c>
      <c r="G36" s="82">
        <v>101.056109</v>
      </c>
      <c r="H36" s="82"/>
      <c r="I36" s="82">
        <v>89.366107</v>
      </c>
      <c r="J36" s="82">
        <v>415.8937372599999</v>
      </c>
      <c r="K36" s="82">
        <v>147.38557500000002</v>
      </c>
      <c r="L36" s="82">
        <f t="shared" si="2"/>
        <v>7875.031441960001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3" ht="14.25" customHeight="1">
      <c r="A37" s="83" t="s">
        <v>64</v>
      </c>
      <c r="B37" s="82">
        <v>191.33055337000002</v>
      </c>
      <c r="C37" s="82">
        <v>39.272881659999996</v>
      </c>
      <c r="D37" s="82">
        <v>397.369</v>
      </c>
      <c r="E37" s="82">
        <v>177.30903976</v>
      </c>
      <c r="F37" s="82">
        <v>2916.0111946399998</v>
      </c>
      <c r="G37" s="82">
        <v>923.437</v>
      </c>
      <c r="H37" s="82">
        <v>1827.5177800000001</v>
      </c>
      <c r="I37" s="82">
        <v>5.215371</v>
      </c>
      <c r="J37" s="82">
        <v>496.27419403</v>
      </c>
      <c r="K37" s="82">
        <v>9.793935</v>
      </c>
      <c r="L37" s="82">
        <f t="shared" si="2"/>
        <v>6983.530949460001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 ht="14.25" customHeight="1">
      <c r="A38" s="46" t="s">
        <v>9</v>
      </c>
      <c r="B38" s="82">
        <v>1365.23469279</v>
      </c>
      <c r="C38" s="82">
        <v>26.93929236</v>
      </c>
      <c r="D38" s="82">
        <v>2617.509</v>
      </c>
      <c r="E38" s="82">
        <v>144.31361338000008</v>
      </c>
      <c r="F38" s="82">
        <v>14.25066215</v>
      </c>
      <c r="G38" s="82">
        <v>3.325</v>
      </c>
      <c r="H38" s="82">
        <v>103.46598</v>
      </c>
      <c r="I38" s="82"/>
      <c r="J38" s="82">
        <v>10.92609506</v>
      </c>
      <c r="K38" s="82">
        <v>146.206797</v>
      </c>
      <c r="L38" s="82">
        <f t="shared" si="2"/>
        <v>4432.17113274</v>
      </c>
      <c r="M38" s="2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3" ht="14.25" customHeight="1">
      <c r="A39" s="46" t="s">
        <v>10</v>
      </c>
      <c r="B39" s="82">
        <v>1923.60717124</v>
      </c>
      <c r="C39" s="82">
        <v>642.5090479500001</v>
      </c>
      <c r="D39" s="82">
        <v>2415.203</v>
      </c>
      <c r="E39" s="82">
        <v>1604.4555303900001</v>
      </c>
      <c r="F39" s="82">
        <v>1582.08927049</v>
      </c>
      <c r="G39" s="82">
        <v>1991.319162</v>
      </c>
      <c r="H39" s="82">
        <v>1527.651048</v>
      </c>
      <c r="I39" s="82">
        <v>161.71228</v>
      </c>
      <c r="J39" s="82"/>
      <c r="K39" s="82">
        <v>140.374629</v>
      </c>
      <c r="L39" s="82">
        <f t="shared" si="2"/>
        <v>11988.921139069998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ht="14.25" customHeight="1">
      <c r="A40" s="46" t="s">
        <v>11</v>
      </c>
      <c r="B40" s="82">
        <v>2068.45938001</v>
      </c>
      <c r="C40" s="82">
        <v>5.78966993</v>
      </c>
      <c r="D40" s="82">
        <v>2184.552</v>
      </c>
      <c r="E40" s="82">
        <v>175.99487647</v>
      </c>
      <c r="F40" s="82">
        <v>20.122244159999997</v>
      </c>
      <c r="G40" s="82">
        <v>13.68</v>
      </c>
      <c r="H40" s="82">
        <v>294.175608</v>
      </c>
      <c r="I40" s="82">
        <v>99.613725</v>
      </c>
      <c r="J40" s="82">
        <v>33.48332282</v>
      </c>
      <c r="K40" s="82"/>
      <c r="L40" s="82">
        <f t="shared" si="2"/>
        <v>4895.870826390001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3" ht="14.25" customHeight="1">
      <c r="A41" s="46" t="s">
        <v>12</v>
      </c>
      <c r="B41" s="82">
        <v>2225.3908885699993</v>
      </c>
      <c r="C41" s="82">
        <v>322.10200735</v>
      </c>
      <c r="D41" s="82">
        <v>5056.025</v>
      </c>
      <c r="E41" s="82">
        <v>688.0891298500006</v>
      </c>
      <c r="F41" s="82">
        <v>2555.96105369</v>
      </c>
      <c r="G41" s="82">
        <v>1006.027454</v>
      </c>
      <c r="H41" s="82">
        <v>2118.1246260000003</v>
      </c>
      <c r="I41" s="82">
        <v>60.522905</v>
      </c>
      <c r="J41" s="82">
        <v>1210.56959268</v>
      </c>
      <c r="K41" s="82">
        <v>415.609142</v>
      </c>
      <c r="L41" s="82">
        <f t="shared" si="2"/>
        <v>15658.42179914</v>
      </c>
      <c r="M41" s="2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13" s="3" customFormat="1" ht="15" customHeight="1">
      <c r="A42" s="54" t="s">
        <v>29</v>
      </c>
      <c r="B42" s="68">
        <f>SUM(B29:B41)</f>
        <v>33768.97009457001</v>
      </c>
      <c r="C42" s="68">
        <f aca="true" t="shared" si="3" ref="C42:K42">SUM(C29:C41)</f>
        <v>7761.082485440002</v>
      </c>
      <c r="D42" s="68">
        <f t="shared" si="3"/>
        <v>45047.781</v>
      </c>
      <c r="E42" s="68">
        <f t="shared" si="3"/>
        <v>11813.906693770003</v>
      </c>
      <c r="F42" s="68">
        <f t="shared" si="3"/>
        <v>13759.46958299</v>
      </c>
      <c r="G42" s="68">
        <f t="shared" si="3"/>
        <v>7364.030599</v>
      </c>
      <c r="H42" s="68">
        <f t="shared" si="3"/>
        <v>22746.141411000004</v>
      </c>
      <c r="I42" s="68">
        <f>SUM(I29:I41)</f>
        <v>4208.270243</v>
      </c>
      <c r="J42" s="68">
        <f t="shared" si="3"/>
        <v>8214.888957300001</v>
      </c>
      <c r="K42" s="68">
        <f t="shared" si="3"/>
        <v>3372.5952069999994</v>
      </c>
      <c r="L42" s="68">
        <f t="shared" si="2"/>
        <v>158057.13627407004</v>
      </c>
      <c r="M42" s="9"/>
    </row>
    <row r="43" spans="1:12" ht="9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2" ht="15">
      <c r="A44" s="64"/>
      <c r="B44" s="64" t="str">
        <f>+CONCATENATE("Crecimiento ",RIGHT(A4,4),"/",RIGHT(B27,4))</f>
        <v>Crecimiento 2013/2012</v>
      </c>
      <c r="C44" s="64"/>
      <c r="D44" s="65"/>
      <c r="E44" s="65"/>
      <c r="F44" s="65"/>
      <c r="G44" s="65"/>
      <c r="H44" s="65"/>
      <c r="I44" s="65"/>
      <c r="J44" s="65"/>
      <c r="K44" s="65"/>
      <c r="L44" s="65"/>
    </row>
    <row r="45" spans="1:12" ht="9" customHeight="1">
      <c r="A45" s="66"/>
      <c r="B45" s="38"/>
      <c r="C45" s="38"/>
      <c r="D45" s="65"/>
      <c r="E45" s="65"/>
      <c r="F45" s="65"/>
      <c r="G45" s="65"/>
      <c r="H45" s="65"/>
      <c r="I45" s="65"/>
      <c r="J45" s="65"/>
      <c r="K45" s="65"/>
      <c r="L45" s="38"/>
    </row>
    <row r="46" spans="1:18" ht="14.25" customHeight="1">
      <c r="A46" s="46" t="s">
        <v>1</v>
      </c>
      <c r="B46" s="69"/>
      <c r="C46" s="69">
        <f aca="true" t="shared" si="4" ref="C46:L46">+(C12/C29-1)*100</f>
        <v>15.354910964050795</v>
      </c>
      <c r="D46" s="69">
        <f t="shared" si="4"/>
        <v>8.988412189864658</v>
      </c>
      <c r="E46" s="69">
        <f t="shared" si="4"/>
        <v>-5.111715032302532</v>
      </c>
      <c r="F46" s="69">
        <f>+(F12/F29-1)*100</f>
        <v>50.22419662155211</v>
      </c>
      <c r="G46" s="69">
        <f t="shared" si="4"/>
        <v>38.37136933002028</v>
      </c>
      <c r="H46" s="69">
        <f aca="true" t="shared" si="5" ref="H46:J52">(H12/H29-1)*100</f>
        <v>1.7350162145341796</v>
      </c>
      <c r="I46" s="69">
        <f t="shared" si="5"/>
        <v>45.53331738287414</v>
      </c>
      <c r="J46" s="69">
        <f t="shared" si="5"/>
        <v>-16.29632795704039</v>
      </c>
      <c r="K46" s="69">
        <f aca="true" t="shared" si="6" ref="K46:K56">+(K12/K29-1)*100</f>
        <v>-2.3702232577833438</v>
      </c>
      <c r="L46" s="69">
        <f t="shared" si="4"/>
        <v>9.335813206712661</v>
      </c>
      <c r="M46" s="17"/>
      <c r="O46" s="35"/>
      <c r="P46" s="35"/>
      <c r="R46" s="17"/>
    </row>
    <row r="47" spans="1:18" ht="14.25" customHeight="1">
      <c r="A47" s="46" t="s">
        <v>2</v>
      </c>
      <c r="B47" s="69">
        <f aca="true" t="shared" si="7" ref="B47:B59">+(B13/B30-1)*100</f>
        <v>-9.67123122540887</v>
      </c>
      <c r="C47" s="69"/>
      <c r="D47" s="69">
        <f>+(D13/D30-1)*100</f>
        <v>4.166298926924106</v>
      </c>
      <c r="E47" s="69">
        <f>+(E13/E30-1)*100</f>
        <v>10.811422373098466</v>
      </c>
      <c r="F47" s="69">
        <f>+(F13/F30-1)*100</f>
        <v>14.746492648754295</v>
      </c>
      <c r="G47" s="69">
        <f>+(G13/G30-1)*100</f>
        <v>8.098123120605871</v>
      </c>
      <c r="H47" s="69">
        <f t="shared" si="5"/>
        <v>12.298736519971666</v>
      </c>
      <c r="I47" s="69">
        <f t="shared" si="5"/>
        <v>-15.844931969513675</v>
      </c>
      <c r="J47" s="69">
        <f t="shared" si="5"/>
        <v>4.421748538405845</v>
      </c>
      <c r="K47" s="69">
        <f t="shared" si="6"/>
        <v>38.342023691575534</v>
      </c>
      <c r="L47" s="69">
        <f aca="true" t="shared" si="8" ref="L47:L59">+(L13/L30-1)*100</f>
        <v>2.0599524357556964</v>
      </c>
      <c r="M47" s="17"/>
      <c r="O47" s="35"/>
      <c r="P47" s="35"/>
      <c r="R47" s="17"/>
    </row>
    <row r="48" spans="1:18" ht="14.25" customHeight="1">
      <c r="A48" s="46" t="s">
        <v>3</v>
      </c>
      <c r="B48" s="69">
        <f t="shared" si="7"/>
        <v>8.483396000337473</v>
      </c>
      <c r="C48" s="69">
        <f aca="true" t="shared" si="9" ref="C48:C59">+(C14/C31-1)*100</f>
        <v>9.904334207377175</v>
      </c>
      <c r="D48" s="69"/>
      <c r="E48" s="69">
        <f>+(E14/E31-1)*100</f>
        <v>2.866535163667172</v>
      </c>
      <c r="F48" s="69">
        <f>+(F14/F31-1)*100</f>
        <v>23.249270758793816</v>
      </c>
      <c r="G48" s="69">
        <f>+(G14/G31-1)*100</f>
        <v>-2.1000061981412244</v>
      </c>
      <c r="H48" s="69">
        <f t="shared" si="5"/>
        <v>-4.788493129844995</v>
      </c>
      <c r="I48" s="69">
        <f t="shared" si="5"/>
        <v>-0.5785638868556986</v>
      </c>
      <c r="J48" s="69">
        <f t="shared" si="5"/>
        <v>20.647989055757463</v>
      </c>
      <c r="K48" s="69">
        <f t="shared" si="6"/>
        <v>1.029848023163371</v>
      </c>
      <c r="L48" s="69">
        <f t="shared" si="8"/>
        <v>5.86845464337209</v>
      </c>
      <c r="M48" s="17"/>
      <c r="O48" s="35"/>
      <c r="P48" s="35"/>
      <c r="R48" s="17"/>
    </row>
    <row r="49" spans="1:18" ht="14.25" customHeight="1">
      <c r="A49" s="46" t="s">
        <v>4</v>
      </c>
      <c r="B49" s="69">
        <f t="shared" si="7"/>
        <v>-17.892745176478687</v>
      </c>
      <c r="C49" s="69">
        <f t="shared" si="9"/>
        <v>-34.366404625987414</v>
      </c>
      <c r="D49" s="69">
        <f aca="true" t="shared" si="10" ref="D49:D59">+(D15/D32-1)*100</f>
        <v>-2.5731155274984596</v>
      </c>
      <c r="E49" s="69"/>
      <c r="F49" s="69">
        <f>+(F15/F32-1)*100</f>
        <v>-28.21038476066471</v>
      </c>
      <c r="G49" s="69">
        <f>+(G15/G32-1)*100</f>
        <v>23.79588384088318</v>
      </c>
      <c r="H49" s="69">
        <f t="shared" si="5"/>
        <v>-7.410212935718996</v>
      </c>
      <c r="I49" s="69">
        <f t="shared" si="5"/>
        <v>167.44102819899643</v>
      </c>
      <c r="J49" s="69">
        <f t="shared" si="5"/>
        <v>-17.83359355517765</v>
      </c>
      <c r="K49" s="69">
        <f t="shared" si="6"/>
        <v>-31.182692051970097</v>
      </c>
      <c r="L49" s="69">
        <f t="shared" si="8"/>
        <v>-8.154762214405997</v>
      </c>
      <c r="M49" s="4"/>
      <c r="O49" s="35"/>
      <c r="P49" s="35"/>
      <c r="R49" s="17"/>
    </row>
    <row r="50" spans="1:18" ht="14.25" customHeight="1">
      <c r="A50" s="50" t="s">
        <v>5</v>
      </c>
      <c r="B50" s="69">
        <f t="shared" si="7"/>
        <v>-18.25460124993361</v>
      </c>
      <c r="C50" s="69">
        <f t="shared" si="9"/>
        <v>56.80595792917187</v>
      </c>
      <c r="D50" s="69">
        <f t="shared" si="10"/>
        <v>-4.636548948993868</v>
      </c>
      <c r="E50" s="69">
        <f aca="true" t="shared" si="11" ref="E50:E59">+(E16/E33-1)*100</f>
        <v>1.619527006754029</v>
      </c>
      <c r="F50" s="69"/>
      <c r="G50" s="69">
        <f>+(G16/G33-1)*100</f>
        <v>-12.716316085751501</v>
      </c>
      <c r="H50" s="69">
        <f t="shared" si="5"/>
        <v>-15.32211188121807</v>
      </c>
      <c r="I50" s="69">
        <f t="shared" si="5"/>
        <v>-44.44314144377124</v>
      </c>
      <c r="J50" s="69">
        <f t="shared" si="5"/>
        <v>-8.740625247867563</v>
      </c>
      <c r="K50" s="69">
        <f t="shared" si="6"/>
        <v>-54.55972643918432</v>
      </c>
      <c r="L50" s="69">
        <f t="shared" si="8"/>
        <v>-9.783728332371865</v>
      </c>
      <c r="M50" s="4"/>
      <c r="O50" s="35"/>
      <c r="P50" s="35"/>
      <c r="R50" s="17"/>
    </row>
    <row r="51" spans="1:18" ht="14.25" customHeight="1">
      <c r="A51" s="46" t="s">
        <v>7</v>
      </c>
      <c r="B51" s="69">
        <f t="shared" si="7"/>
        <v>205.6672906056867</v>
      </c>
      <c r="C51" s="69">
        <f t="shared" si="9"/>
        <v>110.17297875314966</v>
      </c>
      <c r="D51" s="69">
        <f t="shared" si="10"/>
        <v>-7.032594882121213</v>
      </c>
      <c r="E51" s="69">
        <f t="shared" si="11"/>
        <v>0.5377685420130174</v>
      </c>
      <c r="F51" s="69">
        <f aca="true" t="shared" si="12" ref="F51:F59">+(F17/F34-1)*100</f>
        <v>12.530614376448423</v>
      </c>
      <c r="G51" s="69">
        <f>+(G17/G34-1)*100</f>
        <v>96.18398229559182</v>
      </c>
      <c r="H51" s="69">
        <f t="shared" si="5"/>
        <v>-3.7502811180678552</v>
      </c>
      <c r="I51" s="69">
        <f t="shared" si="5"/>
        <v>-18.60172599340585</v>
      </c>
      <c r="J51" s="69">
        <f t="shared" si="5"/>
        <v>6.057017007071108</v>
      </c>
      <c r="K51" s="69">
        <f t="shared" si="6"/>
        <v>-53.51768660203051</v>
      </c>
      <c r="L51" s="69">
        <f t="shared" si="8"/>
        <v>13.534588320497477</v>
      </c>
      <c r="M51" s="4"/>
      <c r="R51" s="17"/>
    </row>
    <row r="52" spans="1:18" ht="14.25" customHeight="1">
      <c r="A52" s="46" t="s">
        <v>16</v>
      </c>
      <c r="B52" s="69">
        <f t="shared" si="7"/>
        <v>-7.61992441646947</v>
      </c>
      <c r="C52" s="69">
        <f t="shared" si="9"/>
        <v>-37.93198243086228</v>
      </c>
      <c r="D52" s="69">
        <f t="shared" si="10"/>
        <v>-8.718760815543448</v>
      </c>
      <c r="E52" s="69">
        <f t="shared" si="11"/>
        <v>-0.6309912827556441</v>
      </c>
      <c r="F52" s="69">
        <f t="shared" si="12"/>
        <v>3.3641565562244624</v>
      </c>
      <c r="G52" s="69"/>
      <c r="H52" s="69">
        <f t="shared" si="5"/>
        <v>4.600259543151686</v>
      </c>
      <c r="I52" s="69">
        <f t="shared" si="5"/>
        <v>0.8858274324772264</v>
      </c>
      <c r="J52" s="69">
        <f t="shared" si="5"/>
        <v>1.2756971689072971</v>
      </c>
      <c r="K52" s="69">
        <f t="shared" si="6"/>
        <v>20.7468935979346</v>
      </c>
      <c r="L52" s="69">
        <f t="shared" si="8"/>
        <v>-1.369580030607731</v>
      </c>
      <c r="M52" s="4"/>
      <c r="O52" s="35"/>
      <c r="P52" s="35"/>
      <c r="R52" s="17"/>
    </row>
    <row r="53" spans="1:18" ht="14.25" customHeight="1">
      <c r="A53" s="46" t="s">
        <v>8</v>
      </c>
      <c r="B53" s="69">
        <f t="shared" si="7"/>
        <v>19.83325894831176</v>
      </c>
      <c r="C53" s="69">
        <f t="shared" si="9"/>
        <v>-30.491162344793533</v>
      </c>
      <c r="D53" s="69">
        <f t="shared" si="10"/>
        <v>5.677923104421612</v>
      </c>
      <c r="E53" s="69">
        <f t="shared" si="11"/>
        <v>0.660465223987905</v>
      </c>
      <c r="F53" s="69">
        <f t="shared" si="12"/>
        <v>3.4369342070009967</v>
      </c>
      <c r="G53" s="69">
        <f aca="true" t="shared" si="13" ref="G53:H59">+(G19/G36-1)*100</f>
        <v>23.21772056353366</v>
      </c>
      <c r="H53" s="69"/>
      <c r="I53" s="69">
        <f>(I19/I36-1)*100</f>
        <v>204.47877180103634</v>
      </c>
      <c r="J53" s="69">
        <f>(J19/J36-1)*100</f>
        <v>22.102769672757283</v>
      </c>
      <c r="K53" s="69">
        <f t="shared" si="6"/>
        <v>-1.6511405542910196</v>
      </c>
      <c r="L53" s="69">
        <f t="shared" si="8"/>
        <v>9.21560216360704</v>
      </c>
      <c r="M53" s="4"/>
      <c r="O53" s="35"/>
      <c r="P53" s="35"/>
      <c r="R53" s="17"/>
    </row>
    <row r="54" spans="1:18" ht="14.25" customHeight="1">
      <c r="A54" s="83" t="s">
        <v>64</v>
      </c>
      <c r="B54" s="69">
        <f t="shared" si="7"/>
        <v>-34.21414350556322</v>
      </c>
      <c r="C54" s="69">
        <f t="shared" si="9"/>
        <v>-29.393772679934273</v>
      </c>
      <c r="D54" s="69">
        <f t="shared" si="10"/>
        <v>1013.0966431704534</v>
      </c>
      <c r="E54" s="69">
        <f t="shared" si="11"/>
        <v>-18.534446351118174</v>
      </c>
      <c r="F54" s="69">
        <f t="shared" si="12"/>
        <v>10.399608060058885</v>
      </c>
      <c r="G54" s="69">
        <f t="shared" si="13"/>
        <v>-31.954027183229606</v>
      </c>
      <c r="H54" s="69">
        <f t="shared" si="13"/>
        <v>-5.182347500881768</v>
      </c>
      <c r="I54" s="69">
        <f>(I20/I37-1)*100</f>
        <v>-13.04001191861519</v>
      </c>
      <c r="J54" s="69">
        <f>(J20/J37-1)*100</f>
        <v>25.164040819025722</v>
      </c>
      <c r="K54" s="69">
        <f t="shared" si="6"/>
        <v>20.724509607221208</v>
      </c>
      <c r="L54" s="69">
        <f t="shared" si="8"/>
        <v>56.6413364830274</v>
      </c>
      <c r="M54" s="4"/>
      <c r="O54" s="35"/>
      <c r="P54" s="35"/>
      <c r="R54" s="17"/>
    </row>
    <row r="55" spans="1:18" ht="14.25" customHeight="1">
      <c r="A55" s="46" t="s">
        <v>9</v>
      </c>
      <c r="B55" s="69">
        <f t="shared" si="7"/>
        <v>4.880033725472299</v>
      </c>
      <c r="C55" s="69">
        <f t="shared" si="9"/>
        <v>43.69368512989404</v>
      </c>
      <c r="D55" s="69">
        <f t="shared" si="10"/>
        <v>14.483235778749947</v>
      </c>
      <c r="E55" s="69">
        <f t="shared" si="11"/>
        <v>-0.24465935106930958</v>
      </c>
      <c r="F55" s="69">
        <f t="shared" si="12"/>
        <v>28.882012194780703</v>
      </c>
      <c r="G55" s="69">
        <f t="shared" si="13"/>
        <v>8.872180451127809</v>
      </c>
      <c r="H55" s="69">
        <f>(H21/H38-1)*100</f>
        <v>25.65962937769497</v>
      </c>
      <c r="I55" s="69"/>
      <c r="J55" s="69">
        <f>(J21/J38-1)*100</f>
        <v>4.588765128316563</v>
      </c>
      <c r="K55" s="69">
        <f t="shared" si="6"/>
        <v>4.536182404707212</v>
      </c>
      <c r="L55" s="69">
        <f t="shared" si="8"/>
        <v>11.17364461475212</v>
      </c>
      <c r="M55" s="4"/>
      <c r="O55" s="35"/>
      <c r="P55" s="35"/>
      <c r="R55" s="17"/>
    </row>
    <row r="56" spans="1:18" ht="14.25" customHeight="1">
      <c r="A56" s="46" t="s">
        <v>10</v>
      </c>
      <c r="B56" s="69">
        <f t="shared" si="7"/>
        <v>-17.439253582827597</v>
      </c>
      <c r="C56" s="69">
        <f t="shared" si="9"/>
        <v>-2.2557647734679054</v>
      </c>
      <c r="D56" s="69">
        <f t="shared" si="10"/>
        <v>-11.0948023830709</v>
      </c>
      <c r="E56" s="69">
        <f t="shared" si="11"/>
        <v>4.064851714783946</v>
      </c>
      <c r="F56" s="69">
        <f t="shared" si="12"/>
        <v>-19.477818284208382</v>
      </c>
      <c r="G56" s="69">
        <f t="shared" si="13"/>
        <v>-5.4461778940085415</v>
      </c>
      <c r="H56" s="69">
        <f>(H22/H39-1)*100</f>
        <v>15.899877221175451</v>
      </c>
      <c r="I56" s="69">
        <f>(I22/I39-1)*100</f>
        <v>16.452600260165774</v>
      </c>
      <c r="J56" s="69"/>
      <c r="K56" s="69">
        <f t="shared" si="6"/>
        <v>-18.315363098840322</v>
      </c>
      <c r="L56" s="69">
        <f t="shared" si="8"/>
        <v>-6.051556624187404</v>
      </c>
      <c r="M56" s="4"/>
      <c r="O56" s="35"/>
      <c r="P56" s="35"/>
      <c r="R56" s="17"/>
    </row>
    <row r="57" spans="1:18" ht="14.25" customHeight="1">
      <c r="A57" s="46" t="s">
        <v>11</v>
      </c>
      <c r="B57" s="69">
        <f t="shared" si="7"/>
        <v>-0.029274976625237592</v>
      </c>
      <c r="C57" s="69">
        <f t="shared" si="9"/>
        <v>31.928169349025403</v>
      </c>
      <c r="D57" s="69">
        <f t="shared" si="10"/>
        <v>-5.180146776089556</v>
      </c>
      <c r="E57" s="69">
        <f t="shared" si="11"/>
        <v>19.205140869973803</v>
      </c>
      <c r="F57" s="69">
        <f t="shared" si="12"/>
        <v>15.426387908415107</v>
      </c>
      <c r="G57" s="69">
        <f t="shared" si="13"/>
        <v>50.489766081871345</v>
      </c>
      <c r="H57" s="69">
        <f>(H23/H40-1)*100</f>
        <v>4.719261088431215</v>
      </c>
      <c r="I57" s="69">
        <f>(I23/I40-1)*100</f>
        <v>131.46103712113967</v>
      </c>
      <c r="J57" s="69">
        <f>(J23/J40-1)*100</f>
        <v>6.32385904882542</v>
      </c>
      <c r="K57" s="69"/>
      <c r="L57" s="69">
        <f t="shared" si="8"/>
        <v>1.6104343015956424</v>
      </c>
      <c r="M57" s="4"/>
      <c r="O57" s="35"/>
      <c r="P57" s="35"/>
      <c r="R57" s="17"/>
    </row>
    <row r="58" spans="1:18" ht="14.25" customHeight="1">
      <c r="A58" s="46" t="s">
        <v>12</v>
      </c>
      <c r="B58" s="69">
        <f t="shared" si="7"/>
        <v>9.401027202660806</v>
      </c>
      <c r="C58" s="69">
        <f t="shared" si="9"/>
        <v>-53.68714725273195</v>
      </c>
      <c r="D58" s="69">
        <f t="shared" si="10"/>
        <v>-4.0780059434041505</v>
      </c>
      <c r="E58" s="69">
        <f t="shared" si="11"/>
        <v>-21.9568134396972</v>
      </c>
      <c r="F58" s="69">
        <f t="shared" si="12"/>
        <v>-11.742553691367863</v>
      </c>
      <c r="G58" s="69">
        <f t="shared" si="13"/>
        <v>-53.855625991693856</v>
      </c>
      <c r="H58" s="69">
        <f>(H24/H41-1)*100</f>
        <v>1.738079457086661</v>
      </c>
      <c r="I58" s="69">
        <f>(I24/I41-1)*100</f>
        <v>-14.537986899340005</v>
      </c>
      <c r="J58" s="69">
        <f>(J24/J41-1)*100</f>
        <v>-34.37648582009316</v>
      </c>
      <c r="K58" s="69">
        <f>+(K24/K41-1)*100</f>
        <v>3.295671248733023</v>
      </c>
      <c r="L58" s="69">
        <f t="shared" si="8"/>
        <v>-9.81810951883052</v>
      </c>
      <c r="M58" s="4"/>
      <c r="O58" s="35"/>
      <c r="P58" s="35"/>
      <c r="R58" s="17"/>
    </row>
    <row r="59" spans="1:18" s="3" customFormat="1" ht="15" customHeight="1">
      <c r="A59" s="54" t="s">
        <v>29</v>
      </c>
      <c r="B59" s="70">
        <f t="shared" si="7"/>
        <v>0.7704758935240141</v>
      </c>
      <c r="C59" s="70">
        <f t="shared" si="9"/>
        <v>7.334199656141505</v>
      </c>
      <c r="D59" s="70">
        <f t="shared" si="10"/>
        <v>11.88902512201433</v>
      </c>
      <c r="E59" s="70">
        <f t="shared" si="11"/>
        <v>0.42287741570150583</v>
      </c>
      <c r="F59" s="70">
        <f t="shared" si="12"/>
        <v>-2.5808557845064306</v>
      </c>
      <c r="G59" s="70">
        <f t="shared" si="13"/>
        <v>-7.060211442774311</v>
      </c>
      <c r="H59" s="70">
        <f>(H25/H42-1)*100</f>
        <v>-4.343545589328912</v>
      </c>
      <c r="I59" s="70">
        <f>(I25/I42-1)*100</f>
        <v>20.608083153465873</v>
      </c>
      <c r="J59" s="70">
        <f>(J25/J42-1)*100</f>
        <v>-4.175604355006913</v>
      </c>
      <c r="K59" s="70">
        <f>+(K25/K42-1)*100</f>
        <v>-2.9185200404632905</v>
      </c>
      <c r="L59" s="70">
        <f t="shared" si="8"/>
        <v>3.0355294286241286</v>
      </c>
      <c r="R59" s="36"/>
    </row>
    <row r="60" spans="1:12" ht="10.5" customHeight="1" thickBot="1">
      <c r="A60" s="62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1:12" ht="2.25" customHeight="1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</row>
    <row r="62" spans="1:12" s="13" customFormat="1" ht="12">
      <c r="A62" s="59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</row>
  </sheetData>
  <sheetProtection selectLockedCells="1"/>
  <mergeCells count="1">
    <mergeCell ref="A7:A8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zoomScalePageLayoutView="0" workbookViewId="0" topLeftCell="A1">
      <pane xSplit="1" ySplit="8" topLeftCell="B9" activePane="bottomRight" state="frozen"/>
      <selection pane="topLeft" activeCell="A1" sqref="A1:L62"/>
      <selection pane="topRight" activeCell="A1" sqref="A1:L62"/>
      <selection pane="bottomLeft" activeCell="A1" sqref="A1:L62"/>
      <selection pane="bottomRight" activeCell="A64" sqref="A64:IV71"/>
    </sheetView>
  </sheetViews>
  <sheetFormatPr defaultColWidth="11.421875" defaultRowHeight="12.75"/>
  <cols>
    <col min="1" max="1" width="10.00390625" style="0" customWidth="1"/>
    <col min="2" max="11" width="8.421875" style="0" customWidth="1"/>
    <col min="12" max="12" width="9.140625" style="0" customWidth="1"/>
    <col min="14" max="14" width="24.28125" style="0" customWidth="1"/>
    <col min="15" max="15" width="11.57421875" style="0" bestFit="1" customWidth="1"/>
  </cols>
  <sheetData>
    <row r="1" spans="1:12" ht="12.75">
      <c r="A1" s="39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2.75">
      <c r="A2" s="39" t="s">
        <v>54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2.75">
      <c r="A3" s="39" t="s">
        <v>19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2.75">
      <c r="A4" s="40" t="str">
        <f>+Exp!A4</f>
        <v>Enero-diciembre 2012-2013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2.75">
      <c r="A5" s="40" t="s">
        <v>36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7.5" customHeight="1" thickBo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15" customHeight="1" thickBot="1">
      <c r="A7" s="96" t="s">
        <v>0</v>
      </c>
      <c r="B7" s="90" t="s">
        <v>26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ht="15" customHeight="1" thickBot="1">
      <c r="A8" s="97"/>
      <c r="B8" s="90" t="s">
        <v>30</v>
      </c>
      <c r="C8" s="90" t="s">
        <v>31</v>
      </c>
      <c r="D8" s="90" t="s">
        <v>32</v>
      </c>
      <c r="E8" s="91" t="s">
        <v>33</v>
      </c>
      <c r="F8" s="90" t="s">
        <v>40</v>
      </c>
      <c r="G8" s="90" t="s">
        <v>34</v>
      </c>
      <c r="H8" s="90" t="s">
        <v>35</v>
      </c>
      <c r="I8" s="90" t="s">
        <v>41</v>
      </c>
      <c r="J8" s="90" t="s">
        <v>37</v>
      </c>
      <c r="K8" s="90" t="s">
        <v>38</v>
      </c>
      <c r="L8" s="90" t="s">
        <v>18</v>
      </c>
    </row>
    <row r="9" spans="1:12" ht="9" customHeight="1">
      <c r="A9" s="63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15">
      <c r="A10" s="64"/>
      <c r="B10" s="64" t="str">
        <f>+Exp!B10</f>
        <v>Enero-diciembre 2013</v>
      </c>
      <c r="C10" s="64"/>
      <c r="D10" s="65"/>
      <c r="E10" s="65"/>
      <c r="F10" s="65"/>
      <c r="G10" s="65"/>
      <c r="H10" s="65"/>
      <c r="I10" s="65"/>
      <c r="J10" s="65"/>
      <c r="K10" s="65"/>
      <c r="L10" s="65"/>
    </row>
    <row r="11" spans="1:12" ht="9" customHeight="1">
      <c r="A11" s="66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22" s="5" customFormat="1" ht="14.25" customHeight="1">
      <c r="A12" s="46" t="s">
        <v>1</v>
      </c>
      <c r="B12" s="82"/>
      <c r="C12" s="82">
        <v>1006.473609</v>
      </c>
      <c r="D12" s="82">
        <v>16462.929</v>
      </c>
      <c r="E12" s="82">
        <v>4143.9117344000215</v>
      </c>
      <c r="F12" s="82">
        <v>1733.5450678399982</v>
      </c>
      <c r="G12" s="82">
        <v>416.49277900000004</v>
      </c>
      <c r="H12" s="82">
        <v>1167.269513</v>
      </c>
      <c r="I12" s="82">
        <v>1725.539039</v>
      </c>
      <c r="J12" s="82">
        <v>1565.0876139779996</v>
      </c>
      <c r="K12" s="82">
        <v>1656.2071910000002</v>
      </c>
      <c r="L12" s="74">
        <f aca="true" t="shared" si="0" ref="L12:L25">SUM(B12:K12)</f>
        <v>29877.455547218022</v>
      </c>
      <c r="N12" s="13"/>
      <c r="O12" s="17"/>
      <c r="P12" s="8"/>
      <c r="Q12" s="17"/>
      <c r="R12" s="17"/>
      <c r="S12" s="17"/>
      <c r="T12" s="17"/>
      <c r="U12" s="17"/>
      <c r="V12" s="17"/>
    </row>
    <row r="13" spans="1:22" s="5" customFormat="1" ht="14.25" customHeight="1">
      <c r="A13" s="46" t="s">
        <v>2</v>
      </c>
      <c r="B13" s="82">
        <v>1760.7582284300001</v>
      </c>
      <c r="C13" s="82"/>
      <c r="D13" s="82">
        <v>3937.744</v>
      </c>
      <c r="E13" s="82">
        <v>154.6980937600001</v>
      </c>
      <c r="F13" s="82">
        <v>547.7401228700004</v>
      </c>
      <c r="G13" s="82">
        <v>109.791383</v>
      </c>
      <c r="H13" s="82">
        <v>31.679926</v>
      </c>
      <c r="I13" s="82">
        <v>43.933379</v>
      </c>
      <c r="J13" s="82">
        <v>571.454403362</v>
      </c>
      <c r="K13" s="82">
        <v>11.998564</v>
      </c>
      <c r="L13" s="74">
        <f t="shared" si="0"/>
        <v>7169.798100422001</v>
      </c>
      <c r="N13" s="13"/>
      <c r="O13" s="17"/>
      <c r="P13" s="8"/>
      <c r="Q13" s="17"/>
      <c r="R13" s="17"/>
      <c r="S13" s="17"/>
      <c r="T13" s="17"/>
      <c r="U13" s="17"/>
      <c r="V13" s="17"/>
    </row>
    <row r="14" spans="1:22" s="5" customFormat="1" ht="14.25" customHeight="1">
      <c r="A14" s="46" t="s">
        <v>3</v>
      </c>
      <c r="B14" s="82">
        <v>19448.506848499997</v>
      </c>
      <c r="C14" s="82">
        <v>1591.178103</v>
      </c>
      <c r="D14" s="82"/>
      <c r="E14" s="82">
        <v>5095.094459839991</v>
      </c>
      <c r="F14" s="82">
        <v>2590.4795437800567</v>
      </c>
      <c r="G14" s="82">
        <v>876.072688</v>
      </c>
      <c r="H14" s="82">
        <v>4420.6060259999995</v>
      </c>
      <c r="I14" s="82">
        <v>3202.469767</v>
      </c>
      <c r="J14" s="82">
        <v>2323.1006876939996</v>
      </c>
      <c r="K14" s="82">
        <v>1835.654314</v>
      </c>
      <c r="L14" s="74">
        <f t="shared" si="0"/>
        <v>41383.16243781405</v>
      </c>
      <c r="N14" s="13"/>
      <c r="O14" s="17"/>
      <c r="P14" s="8"/>
      <c r="Q14" s="17"/>
      <c r="R14" s="17"/>
      <c r="S14" s="17"/>
      <c r="T14" s="17"/>
      <c r="U14" s="17"/>
      <c r="V14" s="17"/>
    </row>
    <row r="15" spans="1:22" s="5" customFormat="1" ht="14.25" customHeight="1">
      <c r="A15" s="46" t="s">
        <v>4</v>
      </c>
      <c r="B15" s="82">
        <v>971.7197822200001</v>
      </c>
      <c r="C15" s="82">
        <v>572.971077</v>
      </c>
      <c r="D15" s="82">
        <v>4328.27</v>
      </c>
      <c r="E15" s="82"/>
      <c r="F15" s="82">
        <v>903.8389568499953</v>
      </c>
      <c r="G15" s="82">
        <v>629.485735</v>
      </c>
      <c r="H15" s="82">
        <v>1438.4315</v>
      </c>
      <c r="I15" s="82">
        <v>148.606831</v>
      </c>
      <c r="J15" s="82">
        <v>1326.618474294</v>
      </c>
      <c r="K15" s="82">
        <v>152.224277</v>
      </c>
      <c r="L15" s="74">
        <f t="shared" si="0"/>
        <v>10472.166633363995</v>
      </c>
      <c r="N15" s="13"/>
      <c r="O15" s="17"/>
      <c r="P15" s="8"/>
      <c r="Q15" s="17"/>
      <c r="R15" s="17"/>
      <c r="S15" s="17"/>
      <c r="T15" s="17"/>
      <c r="U15" s="17"/>
      <c r="V15" s="17"/>
    </row>
    <row r="16" spans="1:22" s="5" customFormat="1" ht="14.25" customHeight="1">
      <c r="A16" s="50" t="s">
        <v>5</v>
      </c>
      <c r="B16" s="82">
        <v>435.80696485999994</v>
      </c>
      <c r="C16" s="82">
        <v>182.750514</v>
      </c>
      <c r="D16" s="82">
        <v>1462.609</v>
      </c>
      <c r="E16" s="82">
        <v>1715.1262538400035</v>
      </c>
      <c r="F16" s="82"/>
      <c r="G16" s="82">
        <v>2296.2339970000003</v>
      </c>
      <c r="H16" s="82">
        <v>911.766291</v>
      </c>
      <c r="I16" s="82">
        <v>19.226568999999998</v>
      </c>
      <c r="J16" s="82">
        <v>1465.8841703310002</v>
      </c>
      <c r="K16" s="82">
        <v>16.406983</v>
      </c>
      <c r="L16" s="74">
        <f t="shared" si="0"/>
        <v>8505.810743031005</v>
      </c>
      <c r="N16" s="13"/>
      <c r="O16" s="17"/>
      <c r="P16" s="8"/>
      <c r="Q16" s="17"/>
      <c r="R16" s="17"/>
      <c r="S16" s="17"/>
      <c r="T16" s="17"/>
      <c r="U16" s="17"/>
      <c r="V16" s="17"/>
    </row>
    <row r="17" spans="1:22" s="5" customFormat="1" ht="14.25" customHeight="1">
      <c r="A17" s="46" t="s">
        <v>7</v>
      </c>
      <c r="B17" s="82">
        <v>11.303351830000002</v>
      </c>
      <c r="C17" s="82">
        <v>1.727587</v>
      </c>
      <c r="D17" s="82">
        <v>96.619</v>
      </c>
      <c r="E17" s="82">
        <v>5.768024080000001</v>
      </c>
      <c r="F17" s="82">
        <v>31.149299980000002</v>
      </c>
      <c r="G17" s="82">
        <v>9.609</v>
      </c>
      <c r="H17" s="82">
        <v>13.825182</v>
      </c>
      <c r="I17" s="82">
        <v>0.689444</v>
      </c>
      <c r="J17" s="82">
        <v>2.6896907700000003</v>
      </c>
      <c r="K17" s="82">
        <v>1.010647</v>
      </c>
      <c r="L17" s="74">
        <f t="shared" si="0"/>
        <v>174.39122666000003</v>
      </c>
      <c r="N17" s="13"/>
      <c r="O17" s="17"/>
      <c r="P17" s="8"/>
      <c r="Q17" s="17"/>
      <c r="R17" s="17"/>
      <c r="S17" s="17"/>
      <c r="T17" s="17"/>
      <c r="U17" s="17"/>
      <c r="V17" s="17"/>
    </row>
    <row r="18" spans="1:22" s="5" customFormat="1" ht="14.25" customHeight="1">
      <c r="A18" s="46" t="s">
        <v>16</v>
      </c>
      <c r="B18" s="82">
        <v>277.29900895000003</v>
      </c>
      <c r="C18" s="82">
        <v>37.050118000000005</v>
      </c>
      <c r="D18" s="82">
        <v>140.856</v>
      </c>
      <c r="E18" s="82">
        <v>2514.476316250005</v>
      </c>
      <c r="F18" s="82">
        <v>881.6867995200034</v>
      </c>
      <c r="G18" s="82"/>
      <c r="H18" s="82">
        <v>115.343134</v>
      </c>
      <c r="I18" s="82">
        <v>4.150286</v>
      </c>
      <c r="J18" s="82">
        <v>1928.840172828</v>
      </c>
      <c r="K18" s="82">
        <v>24.869544</v>
      </c>
      <c r="L18" s="74">
        <f t="shared" si="0"/>
        <v>5924.571379548009</v>
      </c>
      <c r="N18" s="13"/>
      <c r="O18" s="17"/>
      <c r="P18" s="8"/>
      <c r="Q18" s="17"/>
      <c r="R18" s="17"/>
      <c r="S18" s="17"/>
      <c r="T18" s="17"/>
      <c r="U18" s="17"/>
      <c r="V18" s="17"/>
    </row>
    <row r="19" spans="1:22" s="5" customFormat="1" ht="14.25" customHeight="1">
      <c r="A19" s="46" t="s">
        <v>8</v>
      </c>
      <c r="B19" s="82">
        <v>2163.38544834</v>
      </c>
      <c r="C19" s="82">
        <v>279.416815</v>
      </c>
      <c r="D19" s="82">
        <v>5794.778</v>
      </c>
      <c r="E19" s="82">
        <v>2383.600400390001</v>
      </c>
      <c r="F19" s="82">
        <v>5495.9575036900715</v>
      </c>
      <c r="G19" s="82">
        <v>968.513278</v>
      </c>
      <c r="H19" s="82"/>
      <c r="I19" s="82">
        <v>169.352531</v>
      </c>
      <c r="J19" s="82">
        <v>1818.0657491109998</v>
      </c>
      <c r="K19" s="82">
        <v>298.58386700000005</v>
      </c>
      <c r="L19" s="74">
        <f t="shared" si="0"/>
        <v>19371.653592531075</v>
      </c>
      <c r="N19" s="13"/>
      <c r="O19" s="17"/>
      <c r="P19" s="8"/>
      <c r="Q19" s="17"/>
      <c r="R19" s="17"/>
      <c r="S19" s="17"/>
      <c r="T19" s="17"/>
      <c r="U19" s="17"/>
      <c r="V19" s="17"/>
    </row>
    <row r="20" spans="1:22" s="5" customFormat="1" ht="14.25" customHeight="1">
      <c r="A20" s="83" t="s">
        <v>64</v>
      </c>
      <c r="B20" s="82">
        <v>2.1320044299999994</v>
      </c>
      <c r="C20" s="82">
        <v>3.9287840000000003</v>
      </c>
      <c r="D20" s="82">
        <v>11.554</v>
      </c>
      <c r="E20" s="82">
        <v>25.691622629999983</v>
      </c>
      <c r="F20" s="82">
        <v>59.187</v>
      </c>
      <c r="G20" s="82">
        <v>1824.8574</v>
      </c>
      <c r="H20" s="82">
        <v>17.391</v>
      </c>
      <c r="I20" s="82">
        <v>14.095325</v>
      </c>
      <c r="J20" s="82">
        <v>121.272148946</v>
      </c>
      <c r="K20" s="82">
        <v>2.184056</v>
      </c>
      <c r="L20" s="74">
        <f t="shared" si="0"/>
        <v>2082.293341006</v>
      </c>
      <c r="N20" s="13"/>
      <c r="O20" s="17"/>
      <c r="P20" s="8"/>
      <c r="Q20" s="17"/>
      <c r="R20" s="17"/>
      <c r="S20" s="17"/>
      <c r="T20" s="17"/>
      <c r="U20" s="17"/>
      <c r="V20" s="17"/>
    </row>
    <row r="21" spans="1:22" s="5" customFormat="1" ht="14.25" customHeight="1">
      <c r="A21" s="46" t="s">
        <v>9</v>
      </c>
      <c r="B21" s="82">
        <v>538.74588096</v>
      </c>
      <c r="C21" s="82">
        <v>78.33136900000001</v>
      </c>
      <c r="D21" s="82">
        <v>1039.737</v>
      </c>
      <c r="E21" s="82">
        <v>570.9750801599996</v>
      </c>
      <c r="F21" s="82">
        <v>84.00882333999994</v>
      </c>
      <c r="G21" s="82">
        <v>18.873</v>
      </c>
      <c r="H21" s="82">
        <v>319.98294300000003</v>
      </c>
      <c r="I21" s="82"/>
      <c r="J21" s="82">
        <v>246.45614456700002</v>
      </c>
      <c r="K21" s="82">
        <v>125.847703</v>
      </c>
      <c r="L21" s="74">
        <f t="shared" si="0"/>
        <v>3022.9579440269995</v>
      </c>
      <c r="N21" s="13"/>
      <c r="O21" s="17"/>
      <c r="P21" s="8"/>
      <c r="Q21" s="17"/>
      <c r="R21" s="17"/>
      <c r="S21" s="17"/>
      <c r="T21" s="17"/>
      <c r="U21" s="17"/>
      <c r="V21" s="17"/>
    </row>
    <row r="22" spans="1:22" s="5" customFormat="1" ht="14.25" customHeight="1">
      <c r="A22" s="46" t="s">
        <v>10</v>
      </c>
      <c r="B22" s="82">
        <v>134.05133791999998</v>
      </c>
      <c r="C22" s="82">
        <v>598.588906</v>
      </c>
      <c r="D22" s="82">
        <v>1772.402</v>
      </c>
      <c r="E22" s="82">
        <v>1723.4843501600037</v>
      </c>
      <c r="F22" s="82">
        <v>870.1813984099982</v>
      </c>
      <c r="G22" s="82">
        <v>1119.7900760000002</v>
      </c>
      <c r="H22" s="82">
        <v>585.3526629999999</v>
      </c>
      <c r="I22" s="82">
        <v>11.424484</v>
      </c>
      <c r="J22" s="82"/>
      <c r="K22" s="82">
        <v>26.83245</v>
      </c>
      <c r="L22" s="74">
        <f t="shared" si="0"/>
        <v>6842.107665490002</v>
      </c>
      <c r="N22" s="13"/>
      <c r="O22" s="17"/>
      <c r="P22" s="8"/>
      <c r="Q22" s="17"/>
      <c r="R22" s="17"/>
      <c r="S22" s="17"/>
      <c r="T22" s="17"/>
      <c r="U22" s="17"/>
      <c r="V22" s="17"/>
    </row>
    <row r="23" spans="1:22" s="5" customFormat="1" ht="14.25" customHeight="1">
      <c r="A23" s="46" t="s">
        <v>11</v>
      </c>
      <c r="B23" s="82">
        <v>544.8229159499998</v>
      </c>
      <c r="C23" s="82">
        <v>35.969139000000006</v>
      </c>
      <c r="D23" s="82">
        <v>1766.984</v>
      </c>
      <c r="E23" s="82">
        <v>186.37413373999965</v>
      </c>
      <c r="F23" s="82">
        <v>64.87275123000003</v>
      </c>
      <c r="G23" s="82">
        <v>63.711</v>
      </c>
      <c r="H23" s="82">
        <v>283.61271700000003</v>
      </c>
      <c r="I23" s="82">
        <v>155.552152</v>
      </c>
      <c r="J23" s="82">
        <v>149.800987384</v>
      </c>
      <c r="K23" s="82"/>
      <c r="L23" s="74">
        <f t="shared" si="0"/>
        <v>3251.699796304</v>
      </c>
      <c r="N23" s="13"/>
      <c r="O23" s="17"/>
      <c r="P23" s="8"/>
      <c r="Q23" s="17"/>
      <c r="R23" s="17"/>
      <c r="S23" s="17"/>
      <c r="T23" s="17"/>
      <c r="U23" s="17"/>
      <c r="V23" s="17"/>
    </row>
    <row r="24" spans="1:22" s="5" customFormat="1" ht="14.25" customHeight="1">
      <c r="A24" s="46" t="s">
        <v>12</v>
      </c>
      <c r="B24" s="82">
        <v>54.095623239999995</v>
      </c>
      <c r="C24" s="82">
        <v>15.59107</v>
      </c>
      <c r="D24" s="82">
        <v>1180.74</v>
      </c>
      <c r="E24" s="82">
        <v>132.89629876999993</v>
      </c>
      <c r="F24" s="82">
        <v>431.0545106199999</v>
      </c>
      <c r="G24" s="82">
        <v>51.861808999999994</v>
      </c>
      <c r="H24" s="82">
        <v>97.42435</v>
      </c>
      <c r="I24" s="82">
        <v>0.140037</v>
      </c>
      <c r="J24" s="82">
        <v>97.69455281</v>
      </c>
      <c r="K24" s="82">
        <v>492.26564299999995</v>
      </c>
      <c r="L24" s="74">
        <f t="shared" si="0"/>
        <v>2553.7638944399996</v>
      </c>
      <c r="M24" s="17"/>
      <c r="N24" s="13"/>
      <c r="O24" s="17"/>
      <c r="P24" s="8"/>
      <c r="Q24" s="17"/>
      <c r="R24" s="17"/>
      <c r="S24" s="17"/>
      <c r="T24" s="17"/>
      <c r="U24" s="17"/>
      <c r="V24" s="17"/>
    </row>
    <row r="25" spans="1:16" s="6" customFormat="1" ht="15" customHeight="1">
      <c r="A25" s="54" t="s">
        <v>29</v>
      </c>
      <c r="B25" s="68">
        <f aca="true" t="shared" si="1" ref="B25:K25">SUM(B12:B24)</f>
        <v>26342.627395629996</v>
      </c>
      <c r="C25" s="68">
        <f t="shared" si="1"/>
        <v>4403.977091</v>
      </c>
      <c r="D25" s="68">
        <f t="shared" si="1"/>
        <v>37995.221999999994</v>
      </c>
      <c r="E25" s="68">
        <f t="shared" si="1"/>
        <v>18652.096768020027</v>
      </c>
      <c r="F25" s="68">
        <f t="shared" si="1"/>
        <v>13693.701778130124</v>
      </c>
      <c r="G25" s="68">
        <f t="shared" si="1"/>
        <v>8385.292145000001</v>
      </c>
      <c r="H25" s="68">
        <f t="shared" si="1"/>
        <v>9402.685244999997</v>
      </c>
      <c r="I25" s="68">
        <f t="shared" si="1"/>
        <v>5495.179844</v>
      </c>
      <c r="J25" s="68">
        <f t="shared" si="1"/>
        <v>11616.964796075</v>
      </c>
      <c r="K25" s="68">
        <f t="shared" si="1"/>
        <v>4644.085239</v>
      </c>
      <c r="L25" s="68">
        <f t="shared" si="0"/>
        <v>140631.83230185515</v>
      </c>
      <c r="M25" s="25"/>
      <c r="N25" s="13"/>
      <c r="O25" s="24"/>
      <c r="P25" s="8"/>
    </row>
    <row r="26" spans="1:12" ht="9" customHeight="1">
      <c r="A26" s="38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1:15" ht="15">
      <c r="A27" s="64"/>
      <c r="B27" s="64" t="str">
        <f>+Exp!B27</f>
        <v>Enero-diciembre 2012</v>
      </c>
      <c r="C27" s="64"/>
      <c r="D27" s="65"/>
      <c r="E27" s="65"/>
      <c r="F27" s="65"/>
      <c r="G27" s="65"/>
      <c r="H27" s="65"/>
      <c r="I27" s="65"/>
      <c r="J27" s="65"/>
      <c r="K27" s="65"/>
      <c r="L27" s="65"/>
      <c r="N27" s="31"/>
      <c r="O27" s="31"/>
    </row>
    <row r="28" spans="1:12" ht="9" customHeight="1">
      <c r="A28" s="66"/>
      <c r="B28" s="38"/>
      <c r="C28" s="38"/>
      <c r="D28" s="65"/>
      <c r="E28" s="65"/>
      <c r="F28" s="65"/>
      <c r="G28" s="65"/>
      <c r="H28" s="65"/>
      <c r="I28" s="65"/>
      <c r="J28" s="65"/>
      <c r="K28" s="65"/>
      <c r="L28" s="38"/>
    </row>
    <row r="29" spans="1:24" s="5" customFormat="1" ht="14.25" customHeight="1">
      <c r="A29" s="46" t="s">
        <v>1</v>
      </c>
      <c r="B29" s="82"/>
      <c r="C29" s="82">
        <v>1086.020305</v>
      </c>
      <c r="D29" s="82">
        <v>16443.91</v>
      </c>
      <c r="E29" s="82">
        <v>5264.340077549983</v>
      </c>
      <c r="F29" s="82">
        <v>2396.302500370017</v>
      </c>
      <c r="G29" s="82">
        <v>479.912592</v>
      </c>
      <c r="H29" s="82">
        <v>1004.170179</v>
      </c>
      <c r="I29" s="82">
        <v>1895.705946</v>
      </c>
      <c r="J29" s="82">
        <v>1950.9673881549998</v>
      </c>
      <c r="K29" s="82">
        <v>1741.40707</v>
      </c>
      <c r="L29" s="74">
        <f aca="true" t="shared" si="2" ref="L29:L42">SUM(B29:K29)</f>
        <v>32262.736058075006</v>
      </c>
      <c r="N29" s="13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s="5" customFormat="1" ht="14.25" customHeight="1">
      <c r="A30" s="46" t="s">
        <v>2</v>
      </c>
      <c r="B30" s="82">
        <v>1415.69890127</v>
      </c>
      <c r="C30" s="82"/>
      <c r="D30" s="82">
        <v>3431.044</v>
      </c>
      <c r="E30" s="82">
        <v>249.88603334999942</v>
      </c>
      <c r="F30" s="82">
        <v>282.5360478100001</v>
      </c>
      <c r="G30" s="82">
        <v>31.08241</v>
      </c>
      <c r="H30" s="82">
        <v>44.318132</v>
      </c>
      <c r="I30" s="82">
        <v>29.619636</v>
      </c>
      <c r="J30" s="82">
        <v>503.65330516099993</v>
      </c>
      <c r="K30" s="82">
        <v>7.848634</v>
      </c>
      <c r="L30" s="74">
        <f t="shared" si="2"/>
        <v>5995.687099590999</v>
      </c>
      <c r="M30" s="2"/>
      <c r="N30" s="13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s="5" customFormat="1" ht="14.25" customHeight="1">
      <c r="A31" s="46" t="s">
        <v>3</v>
      </c>
      <c r="B31" s="82">
        <v>18035.391122189998</v>
      </c>
      <c r="C31" s="82">
        <v>1523.111569</v>
      </c>
      <c r="D31" s="82"/>
      <c r="E31" s="82">
        <v>5157.758765299951</v>
      </c>
      <c r="F31" s="82">
        <v>2851.31732322</v>
      </c>
      <c r="G31" s="82">
        <v>928.6576100000001</v>
      </c>
      <c r="H31" s="82">
        <v>4494.508813</v>
      </c>
      <c r="I31" s="82">
        <v>2714.51205</v>
      </c>
      <c r="J31" s="82">
        <v>2323.1006876939996</v>
      </c>
      <c r="K31" s="82">
        <v>2096.831517</v>
      </c>
      <c r="L31" s="74">
        <f t="shared" si="2"/>
        <v>40125.18945740395</v>
      </c>
      <c r="M31"/>
      <c r="N31" s="13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s="5" customFormat="1" ht="14.25" customHeight="1">
      <c r="A32" s="46" t="s">
        <v>4</v>
      </c>
      <c r="B32" s="82">
        <v>1011.0935625999999</v>
      </c>
      <c r="C32" s="82">
        <v>382.12305</v>
      </c>
      <c r="D32" s="82">
        <v>4166.379</v>
      </c>
      <c r="E32" s="82"/>
      <c r="F32" s="82">
        <v>965.6006608499938</v>
      </c>
      <c r="G32" s="82">
        <v>628.042274</v>
      </c>
      <c r="H32" s="82">
        <v>1502.612974</v>
      </c>
      <c r="I32" s="82">
        <v>148.352328</v>
      </c>
      <c r="J32" s="82">
        <v>1243.946207925</v>
      </c>
      <c r="K32" s="82">
        <v>142.787303</v>
      </c>
      <c r="L32" s="74">
        <f t="shared" si="2"/>
        <v>10190.937360374995</v>
      </c>
      <c r="M32"/>
      <c r="N32" s="13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s="5" customFormat="1" ht="14.25" customHeight="1">
      <c r="A33" s="50" t="s">
        <v>5</v>
      </c>
      <c r="B33" s="82">
        <v>355.59234435999997</v>
      </c>
      <c r="C33" s="82">
        <v>161.50557</v>
      </c>
      <c r="D33" s="82">
        <v>1267.335</v>
      </c>
      <c r="E33" s="82">
        <v>2177.475879390007</v>
      </c>
      <c r="F33" s="82"/>
      <c r="G33" s="82">
        <v>2198.201494</v>
      </c>
      <c r="H33" s="82">
        <v>877.071625</v>
      </c>
      <c r="I33" s="82">
        <v>21.208361</v>
      </c>
      <c r="J33" s="82">
        <v>1563.098879135</v>
      </c>
      <c r="K33" s="82">
        <v>39.870519</v>
      </c>
      <c r="L33" s="74">
        <f t="shared" si="2"/>
        <v>8661.359671885008</v>
      </c>
      <c r="M33" s="2"/>
      <c r="N33" s="13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s="5" customFormat="1" ht="14.25" customHeight="1">
      <c r="A34" s="46" t="s">
        <v>7</v>
      </c>
      <c r="B34" s="82">
        <v>10.88550217</v>
      </c>
      <c r="C34" s="82">
        <v>3.908348</v>
      </c>
      <c r="D34" s="82">
        <v>95.662</v>
      </c>
      <c r="E34" s="82">
        <v>6.79861736</v>
      </c>
      <c r="F34" s="82">
        <v>29.135907480000004</v>
      </c>
      <c r="G34" s="82">
        <v>14.643</v>
      </c>
      <c r="H34" s="82">
        <v>16.489991000000003</v>
      </c>
      <c r="I34" s="82">
        <v>0.83493</v>
      </c>
      <c r="J34" s="82">
        <v>1.528628959</v>
      </c>
      <c r="K34" s="82">
        <v>1.1686489999999998</v>
      </c>
      <c r="L34" s="74">
        <f t="shared" si="2"/>
        <v>181.055573969</v>
      </c>
      <c r="M34" s="2"/>
      <c r="N34" s="13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s="5" customFormat="1" ht="14.25" customHeight="1">
      <c r="A35" s="46" t="s">
        <v>16</v>
      </c>
      <c r="B35" s="82">
        <v>238.52332</v>
      </c>
      <c r="C35" s="82">
        <v>33.546311</v>
      </c>
      <c r="D35" s="82">
        <v>133.042</v>
      </c>
      <c r="E35" s="82">
        <v>2152.785854029997</v>
      </c>
      <c r="F35" s="82">
        <v>1089.905711789998</v>
      </c>
      <c r="G35" s="82"/>
      <c r="H35" s="82">
        <v>109.089053</v>
      </c>
      <c r="I35" s="82">
        <v>3.802023</v>
      </c>
      <c r="J35" s="82">
        <v>2012.3959681659999</v>
      </c>
      <c r="K35" s="82">
        <v>21.519402</v>
      </c>
      <c r="L35" s="74">
        <f t="shared" si="2"/>
        <v>5794.609642985995</v>
      </c>
      <c r="M35"/>
      <c r="N35" s="13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s="5" customFormat="1" ht="14.25" customHeight="1">
      <c r="A36" s="46" t="s">
        <v>8</v>
      </c>
      <c r="B36" s="82">
        <v>2251.93757039</v>
      </c>
      <c r="C36" s="82">
        <v>232.364155</v>
      </c>
      <c r="D36" s="82">
        <v>6074.917</v>
      </c>
      <c r="E36" s="82">
        <v>2463.588911729996</v>
      </c>
      <c r="F36" s="82">
        <v>6452.740547310103</v>
      </c>
      <c r="G36" s="82">
        <v>895.7731670000001</v>
      </c>
      <c r="H36" s="82"/>
      <c r="I36" s="82">
        <v>169.624199</v>
      </c>
      <c r="J36" s="82">
        <v>1674.181326611</v>
      </c>
      <c r="K36" s="82">
        <v>292.768565</v>
      </c>
      <c r="L36" s="74">
        <f t="shared" si="2"/>
        <v>20507.8954420411</v>
      </c>
      <c r="M36"/>
      <c r="N36" s="13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s="5" customFormat="1" ht="14.25" customHeight="1">
      <c r="A37" s="83" t="s">
        <v>64</v>
      </c>
      <c r="B37" s="82">
        <v>0.22821055999999998</v>
      </c>
      <c r="C37" s="82">
        <v>4.743999</v>
      </c>
      <c r="D37" s="82">
        <v>15.984</v>
      </c>
      <c r="E37" s="82">
        <v>38.48942655000004</v>
      </c>
      <c r="F37" s="82">
        <v>74.562</v>
      </c>
      <c r="G37" s="82">
        <v>1640.821875</v>
      </c>
      <c r="H37" s="82">
        <v>83.0663</v>
      </c>
      <c r="I37" s="82">
        <v>8.244573</v>
      </c>
      <c r="J37" s="82">
        <v>54.799437184999995</v>
      </c>
      <c r="K37" s="82">
        <v>2.758663</v>
      </c>
      <c r="L37" s="74">
        <f t="shared" si="2"/>
        <v>1923.698484295</v>
      </c>
      <c r="M37"/>
      <c r="N37" s="13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s="5" customFormat="1" ht="14.25" customHeight="1">
      <c r="A38" s="46" t="s">
        <v>9</v>
      </c>
      <c r="B38" s="82">
        <v>470.8303085500001</v>
      </c>
      <c r="C38" s="82">
        <v>84.496999</v>
      </c>
      <c r="D38" s="82">
        <v>987.565</v>
      </c>
      <c r="E38" s="82">
        <v>208.65754007999993</v>
      </c>
      <c r="F38" s="82">
        <v>92.23510624999986</v>
      </c>
      <c r="G38" s="82">
        <v>12.288</v>
      </c>
      <c r="H38" s="82">
        <v>115.792702</v>
      </c>
      <c r="I38" s="82"/>
      <c r="J38" s="82">
        <v>215.684244764</v>
      </c>
      <c r="K38" s="82">
        <v>79.00756299999999</v>
      </c>
      <c r="L38" s="74">
        <f t="shared" si="2"/>
        <v>2266.557463644</v>
      </c>
      <c r="M38" s="2"/>
      <c r="N38" s="13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s="5" customFormat="1" ht="14.25" customHeight="1">
      <c r="A39" s="46" t="s">
        <v>10</v>
      </c>
      <c r="B39" s="82">
        <v>161.58907519000002</v>
      </c>
      <c r="C39" s="82">
        <v>557.552156</v>
      </c>
      <c r="D39" s="82">
        <v>1287.624</v>
      </c>
      <c r="E39" s="82">
        <v>2026.8193977800086</v>
      </c>
      <c r="F39" s="82">
        <v>928.8345700799989</v>
      </c>
      <c r="G39" s="82">
        <v>1129.8418609999999</v>
      </c>
      <c r="H39" s="82">
        <v>439.972915</v>
      </c>
      <c r="I39" s="82">
        <v>10.854284</v>
      </c>
      <c r="J39" s="82"/>
      <c r="K39" s="82">
        <v>22.455544999999997</v>
      </c>
      <c r="L39" s="74">
        <f t="shared" si="2"/>
        <v>6565.543804050008</v>
      </c>
      <c r="M39"/>
      <c r="N39" s="13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s="5" customFormat="1" ht="14.25" customHeight="1">
      <c r="A40" s="46" t="s">
        <v>11</v>
      </c>
      <c r="B40" s="82">
        <v>549.05719361</v>
      </c>
      <c r="C40" s="82">
        <v>36.751678999999996</v>
      </c>
      <c r="D40" s="82">
        <v>1818.926</v>
      </c>
      <c r="E40" s="82">
        <v>253.28094051999994</v>
      </c>
      <c r="F40" s="82">
        <v>82.24929047</v>
      </c>
      <c r="G40" s="82">
        <v>84.875</v>
      </c>
      <c r="H40" s="82">
        <v>288.73248</v>
      </c>
      <c r="I40" s="82">
        <v>168.296552</v>
      </c>
      <c r="J40" s="82">
        <v>165.298143528</v>
      </c>
      <c r="K40" s="82"/>
      <c r="L40" s="74">
        <f t="shared" si="2"/>
        <v>3447.4672791279995</v>
      </c>
      <c r="M40"/>
      <c r="N40" s="13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s="5" customFormat="1" ht="14.25" customHeight="1">
      <c r="A41" s="46" t="s">
        <v>12</v>
      </c>
      <c r="B41" s="82">
        <v>24.961530909999993</v>
      </c>
      <c r="C41" s="82">
        <v>446.09094400000004</v>
      </c>
      <c r="D41" s="82">
        <v>996.837</v>
      </c>
      <c r="E41" s="82">
        <v>196.57481546999983</v>
      </c>
      <c r="F41" s="82">
        <v>533.0610089599982</v>
      </c>
      <c r="G41" s="82">
        <v>241.54211100000003</v>
      </c>
      <c r="H41" s="82">
        <v>188.98707000000002</v>
      </c>
      <c r="I41" s="82">
        <v>132.01933400000001</v>
      </c>
      <c r="J41" s="82">
        <v>209.667133412</v>
      </c>
      <c r="K41" s="82">
        <v>826.841072</v>
      </c>
      <c r="L41" s="74">
        <f t="shared" si="2"/>
        <v>3796.582019751999</v>
      </c>
      <c r="M41" s="17"/>
      <c r="N41" s="13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15" s="7" customFormat="1" ht="15" customHeight="1">
      <c r="A42" s="54" t="s">
        <v>29</v>
      </c>
      <c r="B42" s="68">
        <f aca="true" t="shared" si="3" ref="B42:J42">SUM(B29:B41)</f>
        <v>24525.788641799998</v>
      </c>
      <c r="C42" s="68">
        <f t="shared" si="3"/>
        <v>4552.215085</v>
      </c>
      <c r="D42" s="68">
        <f t="shared" si="3"/>
        <v>36719.225</v>
      </c>
      <c r="E42" s="68">
        <f>SUM(E29:E41)</f>
        <v>20196.456259109942</v>
      </c>
      <c r="F42" s="68">
        <f t="shared" si="3"/>
        <v>15778.480674590106</v>
      </c>
      <c r="G42" s="68">
        <f t="shared" si="3"/>
        <v>8285.681394000001</v>
      </c>
      <c r="H42" s="68">
        <f t="shared" si="3"/>
        <v>9164.812234</v>
      </c>
      <c r="I42" s="68">
        <f t="shared" si="3"/>
        <v>5303.074215999999</v>
      </c>
      <c r="J42" s="68">
        <f t="shared" si="3"/>
        <v>11918.321350694998</v>
      </c>
      <c r="K42" s="68">
        <f>SUM(K29:K41)</f>
        <v>5275.264502</v>
      </c>
      <c r="L42" s="68">
        <f t="shared" si="2"/>
        <v>141719.31935719503</v>
      </c>
      <c r="M42" s="10"/>
      <c r="N42" s="13"/>
      <c r="O42" s="24"/>
    </row>
    <row r="43" spans="1:12" ht="9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5" ht="15">
      <c r="A44" s="64"/>
      <c r="B44" s="64" t="str">
        <f>+Exp!B44</f>
        <v>Crecimiento 2013/2012</v>
      </c>
      <c r="C44" s="64"/>
      <c r="D44" s="65"/>
      <c r="E44" s="65"/>
      <c r="F44" s="65"/>
      <c r="G44" s="65"/>
      <c r="H44" s="65"/>
      <c r="I44" s="65"/>
      <c r="J44" s="65"/>
      <c r="K44" s="65"/>
      <c r="L44" s="65"/>
      <c r="N44" s="31"/>
      <c r="O44" s="31"/>
    </row>
    <row r="45" spans="1:12" ht="9" customHeight="1">
      <c r="A45" s="66"/>
      <c r="B45" s="38"/>
      <c r="C45" s="38"/>
      <c r="D45" s="65"/>
      <c r="E45" s="65"/>
      <c r="F45" s="65"/>
      <c r="G45" s="65"/>
      <c r="H45" s="65"/>
      <c r="I45" s="65"/>
      <c r="J45" s="65"/>
      <c r="K45" s="65"/>
      <c r="L45" s="38"/>
    </row>
    <row r="46" spans="1:13" s="5" customFormat="1" ht="14.25" customHeight="1">
      <c r="A46" s="46" t="s">
        <v>1</v>
      </c>
      <c r="B46" s="69"/>
      <c r="C46" s="69">
        <f aca="true" t="shared" si="4" ref="C46:L46">+(C12/C29-1)*100</f>
        <v>-7.324604856260031</v>
      </c>
      <c r="D46" s="69">
        <f t="shared" si="4"/>
        <v>0.11565984002588348</v>
      </c>
      <c r="E46" s="69">
        <f t="shared" si="4"/>
        <v>-21.283357964050975</v>
      </c>
      <c r="F46" s="69">
        <f t="shared" si="4"/>
        <v>-27.65750285816091</v>
      </c>
      <c r="G46" s="69">
        <f t="shared" si="4"/>
        <v>-13.214867469032775</v>
      </c>
      <c r="H46" s="69">
        <f t="shared" si="4"/>
        <v>16.242200516492346</v>
      </c>
      <c r="I46" s="69">
        <f aca="true" t="shared" si="5" ref="I46:I54">+(I12/I29-1)*100</f>
        <v>-8.976440009541442</v>
      </c>
      <c r="J46" s="69">
        <f t="shared" si="4"/>
        <v>-19.77889412810333</v>
      </c>
      <c r="K46" s="69">
        <f t="shared" si="4"/>
        <v>-4.89258832514099</v>
      </c>
      <c r="L46" s="69">
        <f t="shared" si="4"/>
        <v>-7.39329890237247</v>
      </c>
      <c r="M46" s="17"/>
    </row>
    <row r="47" spans="1:13" s="5" customFormat="1" ht="14.25" customHeight="1">
      <c r="A47" s="46" t="s">
        <v>2</v>
      </c>
      <c r="B47" s="69">
        <f aca="true" t="shared" si="6" ref="B47:B59">+(B13/B30-1)*100</f>
        <v>24.373779399733444</v>
      </c>
      <c r="C47" s="69"/>
      <c r="D47" s="69">
        <f>+(D13/D30-1)*100</f>
        <v>14.768099738738428</v>
      </c>
      <c r="E47" s="69">
        <f>+(E13/E30-1)*100</f>
        <v>-38.092540953129486</v>
      </c>
      <c r="F47" s="69">
        <f>+(F13/F30-1)*100</f>
        <v>93.86557117778639</v>
      </c>
      <c r="G47" s="69">
        <f>+(G13/G30-1)*100</f>
        <v>253.2267382098106</v>
      </c>
      <c r="H47" s="69">
        <f>+(H13/H30-1)*100</f>
        <v>-28.517009697069362</v>
      </c>
      <c r="I47" s="69">
        <f t="shared" si="5"/>
        <v>48.32518198400548</v>
      </c>
      <c r="J47" s="69">
        <f aca="true" t="shared" si="7" ref="J47:K55">+(J13/J30-1)*100</f>
        <v>13.461859081680494</v>
      </c>
      <c r="K47" s="69">
        <f t="shared" si="7"/>
        <v>52.874551163935024</v>
      </c>
      <c r="L47" s="69">
        <f aca="true" t="shared" si="8" ref="L47:L59">+(L13/L30-1)*100</f>
        <v>19.58259297605931</v>
      </c>
      <c r="M47" s="17"/>
    </row>
    <row r="48" spans="1:14" s="5" customFormat="1" ht="14.25" customHeight="1">
      <c r="A48" s="46" t="s">
        <v>3</v>
      </c>
      <c r="B48" s="69">
        <f t="shared" si="6"/>
        <v>7.835237487981961</v>
      </c>
      <c r="C48" s="69">
        <f aca="true" t="shared" si="9" ref="C48:C59">+(C14/C31-1)*100</f>
        <v>4.46891320277274</v>
      </c>
      <c r="D48" s="69"/>
      <c r="E48" s="69">
        <f>+(E14/E31-1)*100</f>
        <v>-1.2149522362610132</v>
      </c>
      <c r="F48" s="69">
        <f>+(F14/F31-1)*100</f>
        <v>-9.147974422761852</v>
      </c>
      <c r="G48" s="69">
        <f>+(G14/G31-1)*100</f>
        <v>-5.662466062169036</v>
      </c>
      <c r="H48" s="69">
        <f>+(H14/H31-1)*100</f>
        <v>-1.6442906238439914</v>
      </c>
      <c r="I48" s="69">
        <f t="shared" si="5"/>
        <v>17.975890620931303</v>
      </c>
      <c r="J48" s="69">
        <f t="shared" si="7"/>
        <v>0</v>
      </c>
      <c r="K48" s="69">
        <f t="shared" si="7"/>
        <v>-12.45580300002711</v>
      </c>
      <c r="L48" s="69">
        <f t="shared" si="8"/>
        <v>3.1351203506354564</v>
      </c>
      <c r="M48" s="17"/>
      <c r="N48" s="17"/>
    </row>
    <row r="49" spans="1:12" s="5" customFormat="1" ht="14.25" customHeight="1">
      <c r="A49" s="46" t="s">
        <v>4</v>
      </c>
      <c r="B49" s="69">
        <f t="shared" si="6"/>
        <v>-3.8941777335374628</v>
      </c>
      <c r="C49" s="69">
        <f t="shared" si="9"/>
        <v>49.94412846856531</v>
      </c>
      <c r="D49" s="69">
        <f aca="true" t="shared" si="10" ref="D49:D59">+(D15/D32-1)*100</f>
        <v>3.8856522654324266</v>
      </c>
      <c r="E49" s="69"/>
      <c r="F49" s="69">
        <f>+(F15/F32-1)*100</f>
        <v>-6.396195291087647</v>
      </c>
      <c r="G49" s="69">
        <f>+(G15/G32-1)*100</f>
        <v>0.22983500629767395</v>
      </c>
      <c r="H49" s="69">
        <f>+(H15/H32-1)*100</f>
        <v>-4.271324360333917</v>
      </c>
      <c r="I49" s="69">
        <f t="shared" si="5"/>
        <v>0.1715530881321925</v>
      </c>
      <c r="J49" s="69">
        <f t="shared" si="7"/>
        <v>6.64596795603436</v>
      </c>
      <c r="K49" s="69">
        <f t="shared" si="7"/>
        <v>6.609112856484156</v>
      </c>
      <c r="L49" s="69">
        <f t="shared" si="8"/>
        <v>2.7596016248955912</v>
      </c>
    </row>
    <row r="50" spans="1:14" s="5" customFormat="1" ht="14.25" customHeight="1">
      <c r="A50" s="50" t="s">
        <v>5</v>
      </c>
      <c r="B50" s="69">
        <f t="shared" si="6"/>
        <v>22.558027970025996</v>
      </c>
      <c r="C50" s="69">
        <f t="shared" si="9"/>
        <v>13.15431040551729</v>
      </c>
      <c r="D50" s="69">
        <f t="shared" si="10"/>
        <v>15.408238547818831</v>
      </c>
      <c r="E50" s="69">
        <f aca="true" t="shared" si="11" ref="E50:E59">+(E16/E33-1)*100</f>
        <v>-21.23328345109039</v>
      </c>
      <c r="F50" s="69"/>
      <c r="G50" s="69">
        <f>+(G16/G33-1)*100</f>
        <v>4.459668654924509</v>
      </c>
      <c r="H50" s="69">
        <f>+(H16/H33-1)*100</f>
        <v>3.955739190627683</v>
      </c>
      <c r="I50" s="69">
        <f t="shared" si="5"/>
        <v>-9.344390167632488</v>
      </c>
      <c r="J50" s="69">
        <f t="shared" si="7"/>
        <v>-6.219357591619367</v>
      </c>
      <c r="K50" s="69">
        <f t="shared" si="7"/>
        <v>-58.84933677437206</v>
      </c>
      <c r="L50" s="69">
        <f t="shared" si="8"/>
        <v>-1.7958950412707009</v>
      </c>
      <c r="N50" s="84"/>
    </row>
    <row r="51" spans="1:12" s="5" customFormat="1" ht="14.25" customHeight="1">
      <c r="A51" s="46" t="s">
        <v>7</v>
      </c>
      <c r="B51" s="69">
        <f t="shared" si="6"/>
        <v>3.8385887345792735</v>
      </c>
      <c r="C51" s="69">
        <f t="shared" si="9"/>
        <v>-55.797513425109535</v>
      </c>
      <c r="D51" s="69">
        <f t="shared" si="10"/>
        <v>1.0003972319207133</v>
      </c>
      <c r="E51" s="69">
        <f t="shared" si="11"/>
        <v>-15.158865772672325</v>
      </c>
      <c r="F51" s="69">
        <f aca="true" t="shared" si="12" ref="F51:F59">+(F17/F34-1)*100</f>
        <v>6.910347657377991</v>
      </c>
      <c r="G51" s="69">
        <f>+(G17/G34-1)*100</f>
        <v>-34.37820118828109</v>
      </c>
      <c r="H51" s="69">
        <f>+(H17/H34-1)*100</f>
        <v>-16.160160427012983</v>
      </c>
      <c r="I51" s="69">
        <f t="shared" si="5"/>
        <v>-17.424933826787882</v>
      </c>
      <c r="J51" s="69">
        <f t="shared" si="7"/>
        <v>75.95445606104082</v>
      </c>
      <c r="K51" s="69">
        <f t="shared" si="7"/>
        <v>-13.520056064737984</v>
      </c>
      <c r="L51" s="69">
        <f t="shared" si="8"/>
        <v>-3.6808296827917752</v>
      </c>
    </row>
    <row r="52" spans="1:12" s="5" customFormat="1" ht="14.25" customHeight="1">
      <c r="A52" s="46" t="s">
        <v>16</v>
      </c>
      <c r="B52" s="69">
        <f t="shared" si="6"/>
        <v>16.25656097273844</v>
      </c>
      <c r="C52" s="69">
        <f t="shared" si="9"/>
        <v>10.444686451514752</v>
      </c>
      <c r="D52" s="69">
        <f t="shared" si="10"/>
        <v>5.873333233114342</v>
      </c>
      <c r="E52" s="69">
        <f t="shared" si="11"/>
        <v>16.8010423118921</v>
      </c>
      <c r="F52" s="69">
        <f t="shared" si="12"/>
        <v>-19.10430508048515</v>
      </c>
      <c r="G52" s="69"/>
      <c r="H52" s="69">
        <f>+(H18/H35-1)*100</f>
        <v>5.733005125638035</v>
      </c>
      <c r="I52" s="69">
        <f t="shared" si="5"/>
        <v>9.159939327037225</v>
      </c>
      <c r="J52" s="69">
        <f t="shared" si="7"/>
        <v>-4.15205539365836</v>
      </c>
      <c r="K52" s="69">
        <f t="shared" si="7"/>
        <v>15.568006954840108</v>
      </c>
      <c r="L52" s="69">
        <f t="shared" si="8"/>
        <v>2.2428039949045298</v>
      </c>
    </row>
    <row r="53" spans="1:12" s="5" customFormat="1" ht="14.25" customHeight="1">
      <c r="A53" s="46" t="s">
        <v>8</v>
      </c>
      <c r="B53" s="69">
        <f t="shared" si="6"/>
        <v>-3.932263629966626</v>
      </c>
      <c r="C53" s="69">
        <f t="shared" si="9"/>
        <v>20.24953461518193</v>
      </c>
      <c r="D53" s="69">
        <f t="shared" si="10"/>
        <v>-4.611404567338129</v>
      </c>
      <c r="E53" s="69">
        <f t="shared" si="11"/>
        <v>-3.2468286798638446</v>
      </c>
      <c r="F53" s="69">
        <f t="shared" si="12"/>
        <v>-14.827545546037445</v>
      </c>
      <c r="G53" s="69">
        <f aca="true" t="shared" si="13" ref="G53:H59">+(G19/G36-1)*100</f>
        <v>8.120371727991271</v>
      </c>
      <c r="H53" s="69"/>
      <c r="I53" s="69">
        <f t="shared" si="5"/>
        <v>-0.16015875187714856</v>
      </c>
      <c r="J53" s="69">
        <f t="shared" si="7"/>
        <v>8.594315335678782</v>
      </c>
      <c r="K53" s="69">
        <f t="shared" si="7"/>
        <v>1.9863136604163945</v>
      </c>
      <c r="L53" s="69">
        <f t="shared" si="8"/>
        <v>-5.540509277128136</v>
      </c>
    </row>
    <row r="54" spans="1:12" s="5" customFormat="1" ht="14.25" customHeight="1">
      <c r="A54" s="83" t="s">
        <v>64</v>
      </c>
      <c r="B54" s="69">
        <f t="shared" si="6"/>
        <v>834.2268955476906</v>
      </c>
      <c r="C54" s="69">
        <f t="shared" si="9"/>
        <v>-17.18413094100567</v>
      </c>
      <c r="D54" s="69">
        <f t="shared" si="10"/>
        <v>-27.715215215215217</v>
      </c>
      <c r="E54" s="69">
        <f t="shared" si="11"/>
        <v>-33.250180808422684</v>
      </c>
      <c r="F54" s="69">
        <f t="shared" si="12"/>
        <v>-20.62042327190794</v>
      </c>
      <c r="G54" s="69">
        <f t="shared" si="13"/>
        <v>11.216057501671228</v>
      </c>
      <c r="H54" s="69">
        <f t="shared" si="13"/>
        <v>-79.0637117579572</v>
      </c>
      <c r="I54" s="69">
        <f t="shared" si="5"/>
        <v>70.96488805423881</v>
      </c>
      <c r="J54" s="69">
        <f t="shared" si="7"/>
        <v>121.3018147186287</v>
      </c>
      <c r="K54" s="69">
        <f t="shared" si="7"/>
        <v>-20.82918428238607</v>
      </c>
      <c r="L54" s="69">
        <f t="shared" si="8"/>
        <v>8.244267904027701</v>
      </c>
    </row>
    <row r="55" spans="1:12" s="5" customFormat="1" ht="14.25" customHeight="1">
      <c r="A55" s="46" t="s">
        <v>9</v>
      </c>
      <c r="B55" s="69">
        <f t="shared" si="6"/>
        <v>14.424639021042873</v>
      </c>
      <c r="C55" s="69">
        <f t="shared" si="9"/>
        <v>-7.296862696863348</v>
      </c>
      <c r="D55" s="69">
        <f t="shared" si="10"/>
        <v>5.282892771615044</v>
      </c>
      <c r="E55" s="69">
        <f t="shared" si="11"/>
        <v>173.64219857144198</v>
      </c>
      <c r="F55" s="69">
        <f t="shared" si="12"/>
        <v>-8.918819790485077</v>
      </c>
      <c r="G55" s="69">
        <f t="shared" si="13"/>
        <v>53.5888671875</v>
      </c>
      <c r="H55" s="69">
        <f>+(H21/H38-1)*100</f>
        <v>176.34120067428776</v>
      </c>
      <c r="I55" s="69"/>
      <c r="J55" s="69">
        <f t="shared" si="7"/>
        <v>14.267105989438589</v>
      </c>
      <c r="K55" s="69">
        <f t="shared" si="7"/>
        <v>59.28564079365417</v>
      </c>
      <c r="L55" s="69">
        <f t="shared" si="8"/>
        <v>33.37221722880636</v>
      </c>
    </row>
    <row r="56" spans="1:12" s="5" customFormat="1" ht="14.25" customHeight="1">
      <c r="A56" s="46" t="s">
        <v>10</v>
      </c>
      <c r="B56" s="69">
        <f t="shared" si="6"/>
        <v>-17.041831100042227</v>
      </c>
      <c r="C56" s="69">
        <f t="shared" si="9"/>
        <v>7.360163449892565</v>
      </c>
      <c r="D56" s="69">
        <f t="shared" si="10"/>
        <v>37.64903419010519</v>
      </c>
      <c r="E56" s="69">
        <f t="shared" si="11"/>
        <v>-14.966061996063884</v>
      </c>
      <c r="F56" s="69">
        <f t="shared" si="12"/>
        <v>-6.314705929275332</v>
      </c>
      <c r="G56" s="69">
        <f t="shared" si="13"/>
        <v>-0.8896630003691897</v>
      </c>
      <c r="H56" s="69">
        <f>+(H22/H39-1)*100</f>
        <v>33.04288583309722</v>
      </c>
      <c r="I56" s="69">
        <f>+(I22/I39-1)*100</f>
        <v>5.253225362446745</v>
      </c>
      <c r="J56" s="69"/>
      <c r="K56" s="69">
        <f>+(K22/K39-1)*100</f>
        <v>19.49142182921859</v>
      </c>
      <c r="L56" s="69">
        <f t="shared" si="8"/>
        <v>4.212352696046184</v>
      </c>
    </row>
    <row r="57" spans="1:12" s="5" customFormat="1" ht="14.25" customHeight="1">
      <c r="A57" s="46" t="s">
        <v>11</v>
      </c>
      <c r="B57" s="69">
        <f t="shared" si="6"/>
        <v>-0.7711906353799369</v>
      </c>
      <c r="C57" s="69">
        <f t="shared" si="9"/>
        <v>-2.129263264407566</v>
      </c>
      <c r="D57" s="69">
        <f t="shared" si="10"/>
        <v>-2.855641186062541</v>
      </c>
      <c r="E57" s="69">
        <f t="shared" si="11"/>
        <v>-26.416044824627104</v>
      </c>
      <c r="F57" s="69">
        <f t="shared" si="12"/>
        <v>-21.126673726550838</v>
      </c>
      <c r="G57" s="69">
        <f t="shared" si="13"/>
        <v>-24.935493372606775</v>
      </c>
      <c r="H57" s="69">
        <f>+(H23/H40-1)*100</f>
        <v>-1.7731856838551607</v>
      </c>
      <c r="I57" s="69">
        <f>+(I23/I40-1)*100</f>
        <v>-7.572585325455739</v>
      </c>
      <c r="J57" s="69">
        <f>+(J23/J40-1)*100</f>
        <v>-9.375275374084847</v>
      </c>
      <c r="K57" s="69"/>
      <c r="L57" s="69">
        <f t="shared" si="8"/>
        <v>-5.6785885687511755</v>
      </c>
    </row>
    <row r="58" spans="1:12" s="5" customFormat="1" ht="14.25" customHeight="1">
      <c r="A58" s="46" t="s">
        <v>12</v>
      </c>
      <c r="B58" s="69">
        <f t="shared" si="6"/>
        <v>116.7159676024855</v>
      </c>
      <c r="C58" s="69">
        <f t="shared" si="9"/>
        <v>-96.50495706991981</v>
      </c>
      <c r="D58" s="69">
        <f t="shared" si="10"/>
        <v>18.44865308972279</v>
      </c>
      <c r="E58" s="69">
        <f t="shared" si="11"/>
        <v>-32.39403610668437</v>
      </c>
      <c r="F58" s="69">
        <f t="shared" si="12"/>
        <v>-19.13598943186876</v>
      </c>
      <c r="G58" s="69">
        <f t="shared" si="13"/>
        <v>-78.52887482630307</v>
      </c>
      <c r="H58" s="69">
        <f>+(H24/H41-1)*100</f>
        <v>-48.44919813826417</v>
      </c>
      <c r="I58" s="69">
        <f>+(I24/I41-1)*100</f>
        <v>-99.89392690013116</v>
      </c>
      <c r="J58" s="69">
        <f>+(J24/J41-1)*100</f>
        <v>-53.40492750572008</v>
      </c>
      <c r="K58" s="69">
        <f>+(K24/K41-1)*100</f>
        <v>-40.464297230750056</v>
      </c>
      <c r="L58" s="69">
        <f t="shared" si="8"/>
        <v>-32.7351844065569</v>
      </c>
    </row>
    <row r="59" spans="1:12" s="7" customFormat="1" ht="15" customHeight="1">
      <c r="A59" s="54" t="s">
        <v>29</v>
      </c>
      <c r="B59" s="70">
        <f t="shared" si="6"/>
        <v>7.407870875693301</v>
      </c>
      <c r="C59" s="70">
        <f t="shared" si="9"/>
        <v>-3.256392574429512</v>
      </c>
      <c r="D59" s="70">
        <f t="shared" si="10"/>
        <v>3.4750107062444746</v>
      </c>
      <c r="E59" s="70">
        <f t="shared" si="11"/>
        <v>-7.646685494111405</v>
      </c>
      <c r="F59" s="70">
        <f t="shared" si="12"/>
        <v>-13.212798744414854</v>
      </c>
      <c r="G59" s="70">
        <f t="shared" si="13"/>
        <v>1.2022034913402813</v>
      </c>
      <c r="H59" s="70">
        <f>+(H25/H42-1)*100</f>
        <v>2.595503376681574</v>
      </c>
      <c r="I59" s="70">
        <f>+(I25/I42-1)*100</f>
        <v>3.622533273632045</v>
      </c>
      <c r="J59" s="70">
        <f>+(J25/J42-1)*100</f>
        <v>-2.528515096653472</v>
      </c>
      <c r="K59" s="70">
        <f>+(K25/K42-1)*100</f>
        <v>-11.964883708877583</v>
      </c>
      <c r="L59" s="70">
        <f t="shared" si="8"/>
        <v>-0.7673527224604682</v>
      </c>
    </row>
    <row r="60" spans="1:12" ht="9" customHeight="1" thickBot="1">
      <c r="A60" s="62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1:12" ht="2.25" customHeight="1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</row>
    <row r="62" spans="1:12" s="13" customFormat="1" ht="12">
      <c r="A62" s="59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</row>
    <row r="63" spans="1:12" s="13" customFormat="1" ht="12">
      <c r="A63" s="59" t="s">
        <v>67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</row>
    <row r="64" spans="2:12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</sheetData>
  <sheetProtection/>
  <mergeCells count="1">
    <mergeCell ref="A7:A8"/>
  </mergeCells>
  <printOptions/>
  <pageMargins left="0.7874015748031497" right="0.7874015748031497" top="0.7874015748031497" bottom="0.7874015748031497" header="0" footer="0"/>
  <pageSetup fitToHeight="2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8"/>
  <sheetViews>
    <sheetView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66" sqref="A66:D288"/>
    </sheetView>
  </sheetViews>
  <sheetFormatPr defaultColWidth="11.421875" defaultRowHeight="12.75"/>
  <cols>
    <col min="1" max="1" width="11.8515625" style="0" customWidth="1"/>
    <col min="2" max="15" width="8.7109375" style="0" customWidth="1"/>
  </cols>
  <sheetData>
    <row r="1" spans="1:15" ht="15">
      <c r="A1" s="37" t="s">
        <v>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2.75">
      <c r="A2" s="39" t="s">
        <v>70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2.75">
      <c r="A3" s="40" t="str">
        <f>+Exp!A4</f>
        <v>Enero-diciembre 2012-2013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2.75">
      <c r="A4" s="40" t="s">
        <v>56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7.5" customHeight="1" thickBot="1">
      <c r="A5" s="41"/>
      <c r="B5" s="41"/>
      <c r="C5" s="41"/>
      <c r="D5" s="41"/>
      <c r="E5" s="41"/>
      <c r="F5" s="41"/>
      <c r="G5" s="41"/>
      <c r="H5" s="41"/>
      <c r="I5" s="41"/>
      <c r="J5" s="62"/>
      <c r="K5" s="41"/>
      <c r="L5" s="41"/>
      <c r="M5" s="41"/>
      <c r="N5" s="41"/>
      <c r="O5" s="41"/>
    </row>
    <row r="6" spans="1:15" ht="15" customHeight="1" thickBot="1">
      <c r="A6" s="92" t="s">
        <v>44</v>
      </c>
      <c r="B6" s="90" t="s">
        <v>45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15" customHeight="1" thickBot="1">
      <c r="A7" s="95" t="s">
        <v>46</v>
      </c>
      <c r="B7" s="93" t="s">
        <v>30</v>
      </c>
      <c r="C7" s="90" t="s">
        <v>31</v>
      </c>
      <c r="D7" s="93" t="s">
        <v>32</v>
      </c>
      <c r="E7" s="94" t="s">
        <v>33</v>
      </c>
      <c r="F7" s="90" t="s">
        <v>40</v>
      </c>
      <c r="G7" s="90" t="s">
        <v>51</v>
      </c>
      <c r="H7" s="90" t="s">
        <v>34</v>
      </c>
      <c r="I7" s="91" t="s">
        <v>35</v>
      </c>
      <c r="J7" s="90" t="s">
        <v>65</v>
      </c>
      <c r="K7" s="93" t="s">
        <v>66</v>
      </c>
      <c r="L7" s="90" t="s">
        <v>37</v>
      </c>
      <c r="M7" s="93" t="s">
        <v>38</v>
      </c>
      <c r="N7" s="90" t="s">
        <v>52</v>
      </c>
      <c r="O7" s="90" t="s">
        <v>18</v>
      </c>
    </row>
    <row r="8" spans="1:15" s="20" customFormat="1" ht="9.75" customHeight="1">
      <c r="A8" s="42"/>
      <c r="B8" s="43"/>
      <c r="C8" s="43"/>
      <c r="D8" s="42"/>
      <c r="E8" s="43"/>
      <c r="F8" s="43"/>
      <c r="G8" s="43"/>
      <c r="H8" s="43"/>
      <c r="I8" s="43"/>
      <c r="J8" s="43"/>
      <c r="K8" s="43"/>
      <c r="L8" s="43"/>
      <c r="M8" s="43"/>
      <c r="N8" s="43"/>
      <c r="O8" s="44"/>
    </row>
    <row r="9" spans="1:15" s="20" customFormat="1" ht="12.75">
      <c r="A9" s="42"/>
      <c r="B9" s="45" t="s">
        <v>72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4"/>
    </row>
    <row r="10" spans="1:15" s="1" customFormat="1" ht="14.25">
      <c r="A10" s="46" t="s">
        <v>1</v>
      </c>
      <c r="B10" s="47" t="s">
        <v>43</v>
      </c>
      <c r="C10" s="48">
        <v>1.2585415613660427</v>
      </c>
      <c r="D10" s="48">
        <v>11.670576607640545</v>
      </c>
      <c r="E10" s="48">
        <v>0.6372061977676244</v>
      </c>
      <c r="F10" s="48">
        <v>0.2595688692311695</v>
      </c>
      <c r="G10" s="48">
        <v>0.0067538859689346515</v>
      </c>
      <c r="H10" s="48">
        <v>0.12631570037786952</v>
      </c>
      <c r="I10" s="48">
        <v>1.2336561775793333</v>
      </c>
      <c r="J10" s="48">
        <v>0.001273897780237768</v>
      </c>
      <c r="K10" s="48">
        <v>0.42359870242086395</v>
      </c>
      <c r="L10" s="48">
        <v>0.08859356491140666</v>
      </c>
      <c r="M10" s="48">
        <v>0.3098644558228334</v>
      </c>
      <c r="N10" s="48">
        <v>0.03232277259668481</v>
      </c>
      <c r="O10" s="49">
        <v>16.048272393463545</v>
      </c>
    </row>
    <row r="11" spans="1:15" s="1" customFormat="1" ht="14.25">
      <c r="A11" s="46" t="s">
        <v>2</v>
      </c>
      <c r="B11" s="48">
        <v>0.5582824990345616</v>
      </c>
      <c r="C11" s="47" t="s">
        <v>43</v>
      </c>
      <c r="D11" s="48">
        <v>0.9337639684282594</v>
      </c>
      <c r="E11" s="48">
        <v>0.3241095830814863</v>
      </c>
      <c r="F11" s="48">
        <v>0.0975366428366496</v>
      </c>
      <c r="G11" s="48">
        <v>0.0010322535983040267</v>
      </c>
      <c r="H11" s="48">
        <v>0.01808075123717238</v>
      </c>
      <c r="I11" s="48">
        <v>0.1430660285952043</v>
      </c>
      <c r="J11" s="48">
        <v>0.002347494754799201</v>
      </c>
      <c r="K11" s="48">
        <v>0.04579775523863908</v>
      </c>
      <c r="L11" s="48">
        <v>0.35356767364237196</v>
      </c>
      <c r="M11" s="48">
        <v>0.01969818577327915</v>
      </c>
      <c r="N11" s="48">
        <v>0.009315848121634373</v>
      </c>
      <c r="O11" s="49">
        <v>2.506598684342361</v>
      </c>
    </row>
    <row r="12" spans="1:15" s="1" customFormat="1" ht="14.25">
      <c r="A12" s="46" t="s">
        <v>3</v>
      </c>
      <c r="B12" s="48">
        <v>10.26452783433662</v>
      </c>
      <c r="C12" s="48">
        <v>2.384054405235602</v>
      </c>
      <c r="D12" s="47" t="s">
        <v>43</v>
      </c>
      <c r="E12" s="48">
        <v>2.6475102184430197</v>
      </c>
      <c r="F12" s="48">
        <v>0.9121727319381404</v>
      </c>
      <c r="G12" s="48">
        <v>0.05773099150117288</v>
      </c>
      <c r="H12" s="48">
        <v>0.08159262836333549</v>
      </c>
      <c r="I12" s="48">
        <v>3.3405151154202124</v>
      </c>
      <c r="J12" s="48">
        <v>0.0069036512052965925</v>
      </c>
      <c r="K12" s="48">
        <v>1.1572542308187577</v>
      </c>
      <c r="L12" s="48">
        <v>1.0351923166662098</v>
      </c>
      <c r="M12" s="48">
        <v>1.037479173203037</v>
      </c>
      <c r="N12" s="48">
        <v>0.7055060692523714</v>
      </c>
      <c r="O12" s="49">
        <v>23.630439366383776</v>
      </c>
    </row>
    <row r="13" spans="1:15" s="1" customFormat="1" ht="14.25">
      <c r="A13" s="46" t="s">
        <v>4</v>
      </c>
      <c r="B13" s="48">
        <v>2.4808835586970632</v>
      </c>
      <c r="C13" s="48">
        <v>0.09246005017662788</v>
      </c>
      <c r="D13" s="48">
        <v>2.8617461018267574</v>
      </c>
      <c r="E13" s="47" t="s">
        <v>43</v>
      </c>
      <c r="F13" s="48">
        <v>0.9819386604804744</v>
      </c>
      <c r="G13" s="48">
        <v>0.0034464623846349124</v>
      </c>
      <c r="H13" s="48">
        <v>1.4874198150777285</v>
      </c>
      <c r="I13" s="48">
        <v>1.3349226153412033</v>
      </c>
      <c r="J13" s="48">
        <v>0.015351047389269916</v>
      </c>
      <c r="K13" s="48">
        <v>0.3202388215349335</v>
      </c>
      <c r="L13" s="48">
        <v>1.012805294586799</v>
      </c>
      <c r="M13" s="48">
        <v>0.09849235116553183</v>
      </c>
      <c r="N13" s="48">
        <v>0.07940710517422245</v>
      </c>
      <c r="O13" s="49">
        <v>10.769111883835247</v>
      </c>
    </row>
    <row r="14" spans="1:15" s="1" customFormat="1" ht="14.25">
      <c r="A14" s="50" t="s">
        <v>5</v>
      </c>
      <c r="B14" s="48">
        <v>1.0227794400942571</v>
      </c>
      <c r="C14" s="48">
        <v>0.3620209154873271</v>
      </c>
      <c r="D14" s="48">
        <v>1.5814874930953855</v>
      </c>
      <c r="E14" s="48">
        <v>0.5686712342240126</v>
      </c>
      <c r="F14" s="47" t="s">
        <v>43</v>
      </c>
      <c r="G14" s="48">
        <v>0.01861207394418142</v>
      </c>
      <c r="H14" s="48">
        <v>0.5387628734660921</v>
      </c>
      <c r="I14" s="48">
        <v>3.0566820382210915</v>
      </c>
      <c r="J14" s="48">
        <v>0.03536493023090613</v>
      </c>
      <c r="K14" s="48">
        <v>0.03318125389098045</v>
      </c>
      <c r="L14" s="48">
        <v>0.5103237595465866</v>
      </c>
      <c r="M14" s="48">
        <v>0.024520238025969116</v>
      </c>
      <c r="N14" s="48">
        <v>0.25756015161764717</v>
      </c>
      <c r="O14" s="49">
        <v>8.009966401844439</v>
      </c>
    </row>
    <row r="15" spans="1:15" s="1" customFormat="1" ht="14.25">
      <c r="A15" s="46" t="s">
        <v>7</v>
      </c>
      <c r="B15" s="48">
        <v>0.19363560939197538</v>
      </c>
      <c r="C15" s="48">
        <v>0.0007990985651065887</v>
      </c>
      <c r="D15" s="48">
        <v>0.31558899639985394</v>
      </c>
      <c r="E15" s="48">
        <v>0.01790965567244962</v>
      </c>
      <c r="F15" s="48">
        <v>0.021601054152540943</v>
      </c>
      <c r="G15" s="47" t="s">
        <v>43</v>
      </c>
      <c r="H15" s="48">
        <v>0.019598386665546842</v>
      </c>
      <c r="I15" s="48">
        <v>0.2226413454255766</v>
      </c>
      <c r="J15" s="51" t="s">
        <v>47</v>
      </c>
      <c r="K15" s="48">
        <v>0.0002838169045537018</v>
      </c>
      <c r="L15" s="48">
        <v>0.011059171962368896</v>
      </c>
      <c r="M15" s="48">
        <v>0.0118797042851269</v>
      </c>
      <c r="N15" s="51" t="s">
        <v>47</v>
      </c>
      <c r="O15" s="49">
        <v>0.8149968394250994</v>
      </c>
    </row>
    <row r="16" spans="1:15" s="1" customFormat="1" ht="14.25">
      <c r="A16" s="46" t="s">
        <v>16</v>
      </c>
      <c r="B16" s="48">
        <v>0.23914746913491375</v>
      </c>
      <c r="C16" s="48">
        <v>0.07434181001315678</v>
      </c>
      <c r="D16" s="48">
        <v>0.5067849078815618</v>
      </c>
      <c r="E16" s="48">
        <v>0.35453202191404093</v>
      </c>
      <c r="F16" s="48">
        <v>1.2759876550363651</v>
      </c>
      <c r="G16" s="48">
        <v>0.005741490776501208</v>
      </c>
      <c r="H16" s="47" t="s">
        <v>43</v>
      </c>
      <c r="I16" s="48">
        <v>0.5633268449483351</v>
      </c>
      <c r="J16" s="48">
        <v>1.0903738089842832</v>
      </c>
      <c r="K16" s="48">
        <v>0.009184874732600393</v>
      </c>
      <c r="L16" s="48">
        <v>0.614892698584667</v>
      </c>
      <c r="M16" s="48">
        <v>0.022675705621881988</v>
      </c>
      <c r="N16" s="48">
        <v>0.030988042254778574</v>
      </c>
      <c r="O16" s="49">
        <v>4.787977329883086</v>
      </c>
    </row>
    <row r="17" spans="1:15" s="1" customFormat="1" ht="14.25">
      <c r="A17" s="46" t="s">
        <v>8</v>
      </c>
      <c r="B17" s="48">
        <v>0.6671588549514545</v>
      </c>
      <c r="C17" s="48">
        <v>0.017169546930705278</v>
      </c>
      <c r="D17" s="48">
        <v>2.5845094649884746</v>
      </c>
      <c r="E17" s="48">
        <v>0.837727371467952</v>
      </c>
      <c r="F17" s="48">
        <v>0.5304628203042783</v>
      </c>
      <c r="G17" s="48">
        <v>0.0082607092243158</v>
      </c>
      <c r="H17" s="48">
        <v>0.07166023650762739</v>
      </c>
      <c r="I17" s="47" t="s">
        <v>43</v>
      </c>
      <c r="J17" s="48">
        <v>0.010391327515259913</v>
      </c>
      <c r="K17" s="48">
        <v>0.1768885156045416</v>
      </c>
      <c r="L17" s="48">
        <v>0.32659111094874843</v>
      </c>
      <c r="M17" s="48">
        <v>0.12803624484946693</v>
      </c>
      <c r="N17" s="48">
        <v>0.058212197620108805</v>
      </c>
      <c r="O17" s="49">
        <v>5.417068400912932</v>
      </c>
    </row>
    <row r="18" spans="1:15" s="1" customFormat="1" ht="14.25">
      <c r="A18" s="83" t="s">
        <v>64</v>
      </c>
      <c r="B18" s="48">
        <v>0.07520787866450937</v>
      </c>
      <c r="C18" s="48">
        <v>0.01656846419656871</v>
      </c>
      <c r="D18" s="48">
        <v>2.642854989596552</v>
      </c>
      <c r="E18" s="48">
        <v>0.08630806288002779</v>
      </c>
      <c r="F18" s="48">
        <v>1.923548746171549</v>
      </c>
      <c r="G18" s="51" t="s">
        <v>47</v>
      </c>
      <c r="H18" s="48">
        <v>0.3754535172694049</v>
      </c>
      <c r="I18" s="48">
        <v>1.0353740785244103</v>
      </c>
      <c r="J18" s="47" t="s">
        <v>43</v>
      </c>
      <c r="K18" s="48">
        <v>0.0027098868495988196</v>
      </c>
      <c r="L18" s="48">
        <v>0.3711485313463909</v>
      </c>
      <c r="M18" s="48">
        <v>0.0070647881844418566</v>
      </c>
      <c r="N18" s="51" t="s">
        <v>47</v>
      </c>
      <c r="O18" s="49">
        <v>6.536238943683452</v>
      </c>
    </row>
    <row r="19" spans="1:15" s="1" customFormat="1" ht="14.25">
      <c r="A19" s="46" t="s">
        <v>9</v>
      </c>
      <c r="B19" s="48">
        <v>0.9432911571357415</v>
      </c>
      <c r="C19" s="48">
        <v>0.02469021510538726</v>
      </c>
      <c r="D19" s="48">
        <v>1.8520113208208442</v>
      </c>
      <c r="E19" s="48">
        <v>0.0874062255569197</v>
      </c>
      <c r="F19" s="48">
        <v>0.01123116293734511</v>
      </c>
      <c r="G19" s="48">
        <v>0.0004119509175683316</v>
      </c>
      <c r="H19" s="48">
        <v>0.002321418742833618</v>
      </c>
      <c r="I19" s="48">
        <v>0.08943780458691039</v>
      </c>
      <c r="J19" s="48">
        <v>0.00842212285141918</v>
      </c>
      <c r="K19" s="47" t="s">
        <v>43</v>
      </c>
      <c r="L19" s="48">
        <v>0.006827155326199356</v>
      </c>
      <c r="M19" s="48">
        <v>0.09213367560248441</v>
      </c>
      <c r="N19" s="48">
        <v>8.367375833790194E-05</v>
      </c>
      <c r="O19" s="49">
        <v>3.118267883341991</v>
      </c>
    </row>
    <row r="20" spans="1:15" s="1" customFormat="1" ht="14.25">
      <c r="A20" s="46" t="s">
        <v>10</v>
      </c>
      <c r="B20" s="48">
        <v>0.9420466618106005</v>
      </c>
      <c r="C20" s="48">
        <v>0.35834872014045055</v>
      </c>
      <c r="D20" s="48">
        <v>1.33554092869726</v>
      </c>
      <c r="E20" s="48">
        <v>0.8951601179426332</v>
      </c>
      <c r="F20" s="48">
        <v>0.8185364683576585</v>
      </c>
      <c r="G20" s="48">
        <v>0.001607121942719891</v>
      </c>
      <c r="H20" s="48">
        <v>1.1387703968825968</v>
      </c>
      <c r="I20" s="48">
        <v>1.072118819458895</v>
      </c>
      <c r="J20" s="48">
        <v>0.0724615386221188</v>
      </c>
      <c r="K20" s="48">
        <v>0.12989138468226163</v>
      </c>
      <c r="L20" s="47" t="s">
        <v>43</v>
      </c>
      <c r="M20" s="48">
        <v>0.07901062498527824</v>
      </c>
      <c r="N20" s="48">
        <v>0.05837364698439226</v>
      </c>
      <c r="O20" s="49">
        <v>6.901866430506865</v>
      </c>
    </row>
    <row r="21" spans="1:15" s="1" customFormat="1" ht="14.25">
      <c r="A21" s="46" t="s">
        <v>11</v>
      </c>
      <c r="B21" s="48">
        <v>1.1125851834181497</v>
      </c>
      <c r="C21" s="48">
        <v>0.005866600647913663</v>
      </c>
      <c r="D21" s="48">
        <v>1.1672522193111519</v>
      </c>
      <c r="E21" s="48">
        <v>0.10815537505115594</v>
      </c>
      <c r="F21" s="48">
        <v>0.011840700687357058</v>
      </c>
      <c r="G21" s="48">
        <v>0.0006038734965967964</v>
      </c>
      <c r="H21" s="48">
        <v>0.013580410454137857</v>
      </c>
      <c r="I21" s="48">
        <v>0.18123798973980898</v>
      </c>
      <c r="J21" s="48">
        <v>0.0013049992069270604</v>
      </c>
      <c r="K21" s="48">
        <v>0.10648098168205732</v>
      </c>
      <c r="L21" s="48">
        <v>0.018652289773867944</v>
      </c>
      <c r="M21" s="47" t="s">
        <v>43</v>
      </c>
      <c r="N21" s="48">
        <v>0.2941345248072574</v>
      </c>
      <c r="O21" s="49">
        <v>3.021695148276381</v>
      </c>
    </row>
    <row r="22" spans="1:15" s="1" customFormat="1" ht="14.25">
      <c r="A22" s="46" t="s">
        <v>12</v>
      </c>
      <c r="B22" s="48">
        <v>1.4547024940853537</v>
      </c>
      <c r="C22" s="48">
        <v>0.0891335990026991</v>
      </c>
      <c r="D22" s="48">
        <v>2.8978365727449913</v>
      </c>
      <c r="E22" s="48">
        <v>0.32086782382598306</v>
      </c>
      <c r="F22" s="48">
        <v>1.3478826008846059</v>
      </c>
      <c r="G22" s="51" t="s">
        <v>47</v>
      </c>
      <c r="H22" s="48">
        <v>0.2773799524786262</v>
      </c>
      <c r="I22" s="48">
        <v>1.2876016443950808</v>
      </c>
      <c r="J22" s="51" t="s">
        <v>47</v>
      </c>
      <c r="K22" s="48">
        <v>0.030905755321301978</v>
      </c>
      <c r="L22" s="48">
        <v>0.4746743042819814</v>
      </c>
      <c r="M22" s="48">
        <v>0.25651554708021584</v>
      </c>
      <c r="N22" s="47" t="s">
        <v>43</v>
      </c>
      <c r="O22" s="49">
        <v>8.437500294100841</v>
      </c>
    </row>
    <row r="23" spans="1:15" s="1" customFormat="1" ht="6" customHeight="1">
      <c r="A23" s="46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3"/>
    </row>
    <row r="24" spans="1:15" s="1" customFormat="1" ht="14.25">
      <c r="A24" s="54" t="s">
        <v>29</v>
      </c>
      <c r="B24" s="49">
        <v>19.954248640755203</v>
      </c>
      <c r="C24" s="49">
        <v>4.683994986867588</v>
      </c>
      <c r="D24" s="49">
        <v>30.349953571431637</v>
      </c>
      <c r="E24" s="49">
        <v>6.885563887827306</v>
      </c>
      <c r="F24" s="49">
        <v>8.192308113018134</v>
      </c>
      <c r="G24" s="49">
        <v>0.10420081375492994</v>
      </c>
      <c r="H24" s="49">
        <v>4.150936087522972</v>
      </c>
      <c r="I24" s="49">
        <v>13.560580502236064</v>
      </c>
      <c r="J24" s="49">
        <v>1.2441948185405178</v>
      </c>
      <c r="K24" s="49">
        <v>2.4364159796810902</v>
      </c>
      <c r="L24" s="49">
        <v>4.824327871577598</v>
      </c>
      <c r="M24" s="49">
        <v>2.0873706945995467</v>
      </c>
      <c r="N24" s="49">
        <v>1.525904032187435</v>
      </c>
      <c r="O24" s="55">
        <v>100</v>
      </c>
    </row>
    <row r="25" spans="1:15" ht="9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s="21" customFormat="1" ht="12.75">
      <c r="A26" s="56"/>
      <c r="B26" s="45">
        <v>2012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57"/>
    </row>
    <row r="27" spans="1:15" ht="14.25" customHeight="1">
      <c r="A27" s="46" t="s">
        <v>1</v>
      </c>
      <c r="B27" s="47" t="s">
        <v>43</v>
      </c>
      <c r="C27" s="48">
        <v>1.0746451522022669</v>
      </c>
      <c r="D27" s="48">
        <v>10.93498843862586</v>
      </c>
      <c r="E27" s="48">
        <v>0.6781936694310738</v>
      </c>
      <c r="F27" s="48">
        <v>0.19538816567995915</v>
      </c>
      <c r="G27" s="48">
        <v>0.006606861462612582</v>
      </c>
      <c r="H27" s="48">
        <v>0.10429679647597744</v>
      </c>
      <c r="I27" s="48">
        <v>1.2698233717471645</v>
      </c>
      <c r="J27" s="48">
        <v>0.00013851042705044413</v>
      </c>
      <c r="K27" s="48">
        <v>0.32620211088608986</v>
      </c>
      <c r="L27" s="48">
        <v>0.10794899325486311</v>
      </c>
      <c r="M27" s="48">
        <v>0.3196670185395494</v>
      </c>
      <c r="N27" s="48">
        <v>0.01515018545231632</v>
      </c>
      <c r="O27" s="49">
        <v>15.033049274184787</v>
      </c>
    </row>
    <row r="28" spans="1:15" ht="14.25" customHeight="1">
      <c r="A28" s="46" t="s">
        <v>2</v>
      </c>
      <c r="B28" s="48">
        <v>0.6192479773548528</v>
      </c>
      <c r="C28" s="47" t="s">
        <v>43</v>
      </c>
      <c r="D28" s="48">
        <v>0.9092204793606797</v>
      </c>
      <c r="E28" s="48">
        <v>0.25615136297580954</v>
      </c>
      <c r="F28" s="48">
        <v>0.08702337502140246</v>
      </c>
      <c r="G28" s="48">
        <v>0.0023721380401579544</v>
      </c>
      <c r="H28" s="48">
        <v>0.016769211592233095</v>
      </c>
      <c r="I28" s="48">
        <v>0.1244156904105938</v>
      </c>
      <c r="J28" s="48">
        <v>0.0028793291923777755</v>
      </c>
      <c r="K28" s="48">
        <v>0.0526748796556342</v>
      </c>
      <c r="L28" s="48">
        <v>0.3391780445570941</v>
      </c>
      <c r="M28" s="48">
        <v>0.01772623793840215</v>
      </c>
      <c r="N28" s="48">
        <v>0.27075104305767345</v>
      </c>
      <c r="O28" s="49">
        <v>2.6984097691569113</v>
      </c>
    </row>
    <row r="29" spans="1:15" ht="14.25" customHeight="1">
      <c r="A29" s="46" t="s">
        <v>3</v>
      </c>
      <c r="B29" s="48">
        <v>9.996079847152386</v>
      </c>
      <c r="C29" s="48">
        <v>2.157363095082794</v>
      </c>
      <c r="D29" s="47" t="s">
        <v>43</v>
      </c>
      <c r="E29" s="48">
        <v>2.601823970259173</v>
      </c>
      <c r="F29" s="48">
        <v>0.7762517502236346</v>
      </c>
      <c r="G29" s="48">
        <v>0.058061224127838734</v>
      </c>
      <c r="H29" s="48">
        <v>0.08136986225305347</v>
      </c>
      <c r="I29" s="48">
        <v>3.5604607873564467</v>
      </c>
      <c r="J29" s="48">
        <v>0.009701350656053336</v>
      </c>
      <c r="K29" s="48">
        <v>1.1646891754308468</v>
      </c>
      <c r="L29" s="48">
        <v>0.8165046728068319</v>
      </c>
      <c r="M29" s="48">
        <v>1.0643385107628391</v>
      </c>
      <c r="N29" s="48">
        <v>0.6050216018473623</v>
      </c>
      <c r="O29" s="49">
        <v>22.89166584795926</v>
      </c>
    </row>
    <row r="30" spans="1:15" ht="14.25" customHeight="1">
      <c r="A30" s="46" t="s">
        <v>4</v>
      </c>
      <c r="B30" s="48">
        <v>3.135171032022012</v>
      </c>
      <c r="C30" s="48">
        <v>0.1474014065125008</v>
      </c>
      <c r="D30" s="48">
        <v>2.961862220809815</v>
      </c>
      <c r="E30" s="47" t="s">
        <v>43</v>
      </c>
      <c r="F30" s="48">
        <v>1.3251642687608955</v>
      </c>
      <c r="G30" s="48">
        <v>0.004126362048654379</v>
      </c>
      <c r="H30" s="48">
        <v>1.2573852544240895</v>
      </c>
      <c r="I30" s="48">
        <v>1.43089536322723</v>
      </c>
      <c r="J30" s="48">
        <v>0.023360824794291763</v>
      </c>
      <c r="K30" s="48">
        <v>0.1201633002665668</v>
      </c>
      <c r="L30" s="48">
        <v>1.2306138200710268</v>
      </c>
      <c r="M30" s="48">
        <v>0.1400561812085856</v>
      </c>
      <c r="N30" s="48">
        <v>0.11930938532428968</v>
      </c>
      <c r="O30" s="49">
        <v>11.895509419469956</v>
      </c>
    </row>
    <row r="31" spans="1:15" ht="14.25" customHeight="1">
      <c r="A31" s="50" t="s">
        <v>5</v>
      </c>
      <c r="B31" s="48">
        <v>1.3545703514666814</v>
      </c>
      <c r="C31" s="48">
        <v>0.21425121914699988</v>
      </c>
      <c r="D31" s="48">
        <v>1.7254855182849786</v>
      </c>
      <c r="E31" s="48">
        <v>0.591553874416251</v>
      </c>
      <c r="F31" s="47" t="s">
        <v>43</v>
      </c>
      <c r="G31" s="48">
        <v>0.017683787233846806</v>
      </c>
      <c r="H31" s="48">
        <v>0.6512028747301767</v>
      </c>
      <c r="I31" s="48">
        <v>3.6553061547270804</v>
      </c>
      <c r="J31" s="48">
        <v>0.04525476148752808</v>
      </c>
      <c r="K31" s="48">
        <v>0.04276953790606363</v>
      </c>
      <c r="L31" s="48">
        <v>0.560533472740667</v>
      </c>
      <c r="M31" s="48">
        <v>0.036448347219417025</v>
      </c>
      <c r="N31" s="48">
        <v>0.32353677233424244</v>
      </c>
      <c r="O31" s="49">
        <v>9.218596671693934</v>
      </c>
    </row>
    <row r="32" spans="1:15" ht="14.25" customHeight="1">
      <c r="A32" s="46" t="s">
        <v>7</v>
      </c>
      <c r="B32" s="48">
        <v>0.06434821625456828</v>
      </c>
      <c r="C32" s="48">
        <v>0.0003862101869537802</v>
      </c>
      <c r="D32" s="48">
        <v>0.34481916559190173</v>
      </c>
      <c r="E32" s="48">
        <v>0.018094985858049202</v>
      </c>
      <c r="F32" s="48">
        <v>0.019498648446979974</v>
      </c>
      <c r="G32" s="47" t="s">
        <v>43</v>
      </c>
      <c r="H32" s="48">
        <v>0.010147452553713446</v>
      </c>
      <c r="I32" s="48">
        <v>0.23496685370000672</v>
      </c>
      <c r="J32" s="51" t="s">
        <v>47</v>
      </c>
      <c r="K32" s="48">
        <v>0.0003541794152051183</v>
      </c>
      <c r="L32" s="48">
        <v>0.010592133765530145</v>
      </c>
      <c r="M32" s="48">
        <v>0.02596080464453701</v>
      </c>
      <c r="N32" s="51" t="s">
        <v>47</v>
      </c>
      <c r="O32" s="49">
        <v>0.7291686504174454</v>
      </c>
    </row>
    <row r="33" spans="1:15" ht="14.25" customHeight="1">
      <c r="A33" s="46" t="s">
        <v>16</v>
      </c>
      <c r="B33" s="48">
        <v>0.2717793738577502</v>
      </c>
      <c r="C33" s="48">
        <v>0.07741698803368992</v>
      </c>
      <c r="D33" s="48">
        <v>0.5545163757944209</v>
      </c>
      <c r="E33" s="48">
        <v>0.3607627431781653</v>
      </c>
      <c r="F33" s="48">
        <v>1.2468698175011657</v>
      </c>
      <c r="G33" s="48">
        <v>0.008887442295832645</v>
      </c>
      <c r="H33" s="47" t="s">
        <v>43</v>
      </c>
      <c r="I33" s="48">
        <v>0.5379028941260714</v>
      </c>
      <c r="J33" s="48">
        <v>0.9958826559996194</v>
      </c>
      <c r="K33" s="48">
        <v>0.007299839385435232</v>
      </c>
      <c r="L33" s="48">
        <v>0.62405990219024</v>
      </c>
      <c r="M33" s="48">
        <v>0.02882062218962903</v>
      </c>
      <c r="N33" s="48">
        <v>0.14660189671010748</v>
      </c>
      <c r="O33" s="49">
        <v>4.860800551262127</v>
      </c>
    </row>
    <row r="34" spans="1:15" ht="14.25" customHeight="1">
      <c r="A34" s="46" t="s">
        <v>8</v>
      </c>
      <c r="B34" s="48">
        <v>0.574657497223433</v>
      </c>
      <c r="C34" s="48">
        <v>0.02470908461989934</v>
      </c>
      <c r="D34" s="48">
        <v>2.5787487116921635</v>
      </c>
      <c r="E34" s="48">
        <v>0.8677058914239015</v>
      </c>
      <c r="F34" s="48">
        <v>0.5195952365049908</v>
      </c>
      <c r="G34" s="48">
        <v>0.010008457520405634</v>
      </c>
      <c r="H34" s="48">
        <v>0.0637728949335315</v>
      </c>
      <c r="I34" s="47" t="s">
        <v>43</v>
      </c>
      <c r="J34" s="48">
        <v>0.05041637287293064</v>
      </c>
      <c r="K34" s="48">
        <v>0.0622596830044817</v>
      </c>
      <c r="L34" s="48">
        <v>0.2597304338212188</v>
      </c>
      <c r="M34" s="48">
        <v>0.13234904213560295</v>
      </c>
      <c r="N34" s="48">
        <v>0.11470406878942054</v>
      </c>
      <c r="O34" s="49">
        <v>5.258657374541981</v>
      </c>
    </row>
    <row r="35" spans="1:15" ht="14.25" customHeight="1">
      <c r="A35" s="83" t="s">
        <v>64</v>
      </c>
      <c r="B35" s="48">
        <v>0.11612642576696054</v>
      </c>
      <c r="C35" s="48">
        <v>0.02383633610218631</v>
      </c>
      <c r="D35" s="48">
        <v>0.24117968023306172</v>
      </c>
      <c r="E35" s="48">
        <v>0.10761618926425569</v>
      </c>
      <c r="F35" s="48">
        <v>1.769847792553781</v>
      </c>
      <c r="G35" s="51" t="s">
        <v>47</v>
      </c>
      <c r="H35" s="48">
        <v>0.5604721062170873</v>
      </c>
      <c r="I35" s="48">
        <v>1.1091961219940025</v>
      </c>
      <c r="J35" s="47" t="s">
        <v>43</v>
      </c>
      <c r="K35" s="48">
        <v>0.003165424353879601</v>
      </c>
      <c r="L35" s="48">
        <v>0.30120933294765273</v>
      </c>
      <c r="M35" s="48">
        <v>0.00594434420280241</v>
      </c>
      <c r="N35" s="51" t="s">
        <v>47</v>
      </c>
      <c r="O35" s="49">
        <v>4.238593753635671</v>
      </c>
    </row>
    <row r="36" spans="1:15" ht="14.25" customHeight="1">
      <c r="A36" s="46" t="s">
        <v>9</v>
      </c>
      <c r="B36" s="48">
        <v>0.9895998687899258</v>
      </c>
      <c r="C36" s="48">
        <v>0.017163976374842328</v>
      </c>
      <c r="D36" s="48">
        <v>1.6181120467813968</v>
      </c>
      <c r="E36" s="48">
        <v>0.0888155318572113</v>
      </c>
      <c r="F36" s="48">
        <v>0.010760773820672639</v>
      </c>
      <c r="G36" s="48">
        <v>0.0005067535475011644</v>
      </c>
      <c r="H36" s="48">
        <v>0.0021628425067804435</v>
      </c>
      <c r="I36" s="48">
        <v>0.08287486196206748</v>
      </c>
      <c r="J36" s="48">
        <v>0.005003972327479331</v>
      </c>
      <c r="K36" s="47" t="s">
        <v>43</v>
      </c>
      <c r="L36" s="48">
        <v>0.006609706415253421</v>
      </c>
      <c r="M36" s="48">
        <v>0.09544254476827205</v>
      </c>
      <c r="N36" s="48">
        <v>0.08012799377581485</v>
      </c>
      <c r="O36" s="49">
        <v>2.997180872927218</v>
      </c>
    </row>
    <row r="37" spans="1:15" ht="14.25" customHeight="1">
      <c r="A37" s="46" t="s">
        <v>10</v>
      </c>
      <c r="B37" s="48">
        <v>1.1758197711372074</v>
      </c>
      <c r="C37" s="48">
        <v>0.34782666717645877</v>
      </c>
      <c r="D37" s="48">
        <v>1.4379362358980896</v>
      </c>
      <c r="E37" s="48">
        <v>0.8644064086807336</v>
      </c>
      <c r="F37" s="48">
        <v>0.9544723823440838</v>
      </c>
      <c r="G37" s="48">
        <v>0.0009277881352763249</v>
      </c>
      <c r="H37" s="48">
        <v>1.21501014779425</v>
      </c>
      <c r="I37" s="48">
        <v>0.9716622437439075</v>
      </c>
      <c r="J37" s="48">
        <v>0.033260044787666</v>
      </c>
      <c r="K37" s="48">
        <v>0.1145287795017355</v>
      </c>
      <c r="L37" s="47" t="s">
        <v>43</v>
      </c>
      <c r="M37" s="48">
        <v>0.09276272373317551</v>
      </c>
      <c r="N37" s="48">
        <v>0.12725565454700505</v>
      </c>
      <c r="O37" s="49">
        <v>7.335868847479588</v>
      </c>
    </row>
    <row r="38" spans="1:15" ht="14.25" customHeight="1">
      <c r="A38" s="46" t="s">
        <v>11</v>
      </c>
      <c r="B38" s="48">
        <v>1.1561827572660195</v>
      </c>
      <c r="C38" s="48">
        <v>0.004138825349685945</v>
      </c>
      <c r="D38" s="48">
        <v>1.2992743615948414</v>
      </c>
      <c r="E38" s="48">
        <v>0.09674104435496111</v>
      </c>
      <c r="F38" s="48">
        <v>0.018206044552074523</v>
      </c>
      <c r="G38" s="48">
        <v>0.0007093014103382178</v>
      </c>
      <c r="H38" s="48">
        <v>0.010681986414082367</v>
      </c>
      <c r="I38" s="48">
        <v>0.17812034652778508</v>
      </c>
      <c r="J38" s="48">
        <v>0.0016743466657207246</v>
      </c>
      <c r="K38" s="48">
        <v>0.05420632349611773</v>
      </c>
      <c r="L38" s="48">
        <v>0.016975806181945628</v>
      </c>
      <c r="M38" s="47" t="s">
        <v>43</v>
      </c>
      <c r="N38" s="48">
        <v>0.5018440425612515</v>
      </c>
      <c r="O38" s="49">
        <v>3.3387551863748235</v>
      </c>
    </row>
    <row r="39" spans="1:15" ht="14.25" customHeight="1">
      <c r="A39" s="46" t="s">
        <v>12</v>
      </c>
      <c r="B39" s="48">
        <v>1.3506817665667967</v>
      </c>
      <c r="C39" s="48">
        <v>0.19549702954961332</v>
      </c>
      <c r="D39" s="48">
        <v>3.0687106763496037</v>
      </c>
      <c r="E39" s="48">
        <v>0.4176297504562983</v>
      </c>
      <c r="F39" s="48">
        <v>1.5513184712876789</v>
      </c>
      <c r="G39" s="51" t="s">
        <v>47</v>
      </c>
      <c r="H39" s="48">
        <v>0.6105996684728834</v>
      </c>
      <c r="I39" s="48">
        <v>1.2855774355635528</v>
      </c>
      <c r="J39" s="51" t="s">
        <v>47</v>
      </c>
      <c r="K39" s="48">
        <v>0.03673385411211235</v>
      </c>
      <c r="L39" s="48">
        <v>0.7347447517607819</v>
      </c>
      <c r="M39" s="48">
        <v>0.2522503767769935</v>
      </c>
      <c r="N39" s="47" t="s">
        <v>43</v>
      </c>
      <c r="O39" s="49">
        <v>9.503743780896317</v>
      </c>
    </row>
    <row r="40" spans="1:15" ht="4.5" customHeight="1">
      <c r="A40" s="46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3"/>
    </row>
    <row r="41" spans="1:15" ht="14.25" customHeight="1">
      <c r="A41" s="54" t="s">
        <v>6</v>
      </c>
      <c r="B41" s="49">
        <v>20.804264884858597</v>
      </c>
      <c r="C41" s="49">
        <v>4.2846359903378906</v>
      </c>
      <c r="D41" s="49">
        <v>27.674853911016815</v>
      </c>
      <c r="E41" s="49">
        <v>6.949495422155884</v>
      </c>
      <c r="F41" s="49">
        <v>8.474396726697318</v>
      </c>
      <c r="G41" s="49">
        <v>0.10989011582246445</v>
      </c>
      <c r="H41" s="49">
        <v>4.583871098367859</v>
      </c>
      <c r="I41" s="49">
        <v>14.44120212508591</v>
      </c>
      <c r="J41" s="49">
        <v>1.1675721692107175</v>
      </c>
      <c r="K41" s="49">
        <v>1.9850470874141686</v>
      </c>
      <c r="L41" s="49">
        <v>5.008701070513106</v>
      </c>
      <c r="M41" s="49">
        <v>2.211766754119806</v>
      </c>
      <c r="N41" s="49">
        <v>2.3043026443994834</v>
      </c>
      <c r="O41" s="55">
        <v>100.00000000000003</v>
      </c>
    </row>
    <row r="42" spans="1:15" ht="9.7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s="21" customFormat="1" ht="12.75">
      <c r="A43" s="56"/>
      <c r="B43" s="45" t="s">
        <v>55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57"/>
    </row>
    <row r="44" spans="1:15" ht="14.25" customHeight="1">
      <c r="A44" s="46" t="s">
        <v>1</v>
      </c>
      <c r="B44" s="85" t="s">
        <v>43</v>
      </c>
      <c r="C44" s="86">
        <v>12.9112772222145</v>
      </c>
      <c r="D44" s="86">
        <v>58.281679715922934</v>
      </c>
      <c r="E44" s="86">
        <v>-1.9599960797131357</v>
      </c>
      <c r="F44" s="86">
        <v>4.3264279036752775</v>
      </c>
      <c r="G44" s="86">
        <v>0.01607020549702301</v>
      </c>
      <c r="H44" s="86">
        <v>1.5215602724557595</v>
      </c>
      <c r="I44" s="86">
        <v>-1.0581055547391178</v>
      </c>
      <c r="J44" s="86">
        <v>0.07321857989515315</v>
      </c>
      <c r="K44" s="86">
        <v>6.595207710901243</v>
      </c>
      <c r="L44" s="86">
        <v>-1.1378778551364173</v>
      </c>
      <c r="M44" s="86">
        <v>-0.31128237709357576</v>
      </c>
      <c r="N44" s="86">
        <v>1.120476801901287</v>
      </c>
      <c r="O44" s="87">
        <v>80.37865654578094</v>
      </c>
    </row>
    <row r="45" spans="1:15" ht="14.25" customHeight="1">
      <c r="A45" s="46" t="s">
        <v>2</v>
      </c>
      <c r="B45" s="86">
        <v>-3.304841346254086</v>
      </c>
      <c r="C45" s="85" t="s">
        <v>43</v>
      </c>
      <c r="D45" s="86">
        <v>2.4889807972937006</v>
      </c>
      <c r="E45" s="86">
        <v>4.630333823533904</v>
      </c>
      <c r="F45" s="86">
        <v>0.7637178441980981</v>
      </c>
      <c r="G45" s="86">
        <v>-0.08387054188315785</v>
      </c>
      <c r="H45" s="86">
        <v>0.10118745713043246</v>
      </c>
      <c r="I45" s="86">
        <v>1.324858875116449</v>
      </c>
      <c r="J45" s="86">
        <v>-0.03135259838252723</v>
      </c>
      <c r="K45" s="86">
        <v>-0.38997645755004745</v>
      </c>
      <c r="L45" s="86">
        <v>1.2653774514997904</v>
      </c>
      <c r="M45" s="86">
        <v>0.14465215829125064</v>
      </c>
      <c r="N45" s="86">
        <v>-16.556723874377415</v>
      </c>
      <c r="O45" s="87">
        <v>-9.647656411383608</v>
      </c>
    </row>
    <row r="46" spans="1:15" ht="14.25" customHeight="1">
      <c r="A46" s="46" t="s">
        <v>3</v>
      </c>
      <c r="B46" s="86">
        <v>27.274938464806496</v>
      </c>
      <c r="C46" s="86">
        <v>16.74852147576731</v>
      </c>
      <c r="D46" s="85" t="s">
        <v>43</v>
      </c>
      <c r="E46" s="86">
        <v>5.5424540394948005</v>
      </c>
      <c r="F46" s="86">
        <v>9.52490898864011</v>
      </c>
      <c r="G46" s="86">
        <v>0.03680555025616339</v>
      </c>
      <c r="H46" s="86">
        <v>0.09570837216233463</v>
      </c>
      <c r="I46" s="86">
        <v>-10.596509465294055</v>
      </c>
      <c r="J46" s="86">
        <v>-0.17037469972289002</v>
      </c>
      <c r="K46" s="86">
        <v>0.6861333176280887</v>
      </c>
      <c r="L46" s="86">
        <v>14.892500992648047</v>
      </c>
      <c r="M46" s="86">
        <v>-0.6644831545721136</v>
      </c>
      <c r="N46" s="86">
        <v>7.072780677909398</v>
      </c>
      <c r="O46" s="87">
        <v>70.44338455972368</v>
      </c>
    </row>
    <row r="47" spans="1:15" ht="14.25" customHeight="1">
      <c r="A47" s="46" t="s">
        <v>4</v>
      </c>
      <c r="B47" s="86">
        <v>-38.97853920833482</v>
      </c>
      <c r="C47" s="86">
        <v>-3.3889407294342404</v>
      </c>
      <c r="D47" s="86">
        <v>-3.482187829262874</v>
      </c>
      <c r="E47" s="85" t="s">
        <v>43</v>
      </c>
      <c r="F47" s="86">
        <v>-20.766812734462448</v>
      </c>
      <c r="G47" s="86">
        <v>-0.039635896301676736</v>
      </c>
      <c r="H47" s="86">
        <v>16.06373449324535</v>
      </c>
      <c r="I47" s="86">
        <v>-4.7464634587345405</v>
      </c>
      <c r="J47" s="86">
        <v>-0.492194582388811</v>
      </c>
      <c r="K47" s="86">
        <v>12.998176211113867</v>
      </c>
      <c r="L47" s="86">
        <v>-12.788797377744414</v>
      </c>
      <c r="M47" s="86">
        <v>-2.5352313128609727</v>
      </c>
      <c r="N47" s="86">
        <v>-2.449031187711402</v>
      </c>
      <c r="O47" s="87">
        <v>-60.605923612876985</v>
      </c>
    </row>
    <row r="48" spans="1:15" ht="14.25" customHeight="1">
      <c r="A48" s="50" t="s">
        <v>5</v>
      </c>
      <c r="B48" s="86">
        <v>-20.001403699075162</v>
      </c>
      <c r="C48" s="86">
        <v>9.72555997515519</v>
      </c>
      <c r="D48" s="86">
        <v>-7.5430567590120265</v>
      </c>
      <c r="E48" s="86">
        <v>-0.8813046440161613</v>
      </c>
      <c r="F48" s="85" t="s">
        <v>43</v>
      </c>
      <c r="G48" s="86">
        <v>0.07743366650379636</v>
      </c>
      <c r="H48" s="86">
        <v>-6.58608322001562</v>
      </c>
      <c r="I48" s="86">
        <v>-34.875589840132164</v>
      </c>
      <c r="J48" s="86">
        <v>-0.5913117400089013</v>
      </c>
      <c r="K48" s="86">
        <v>-0.5743876463228234</v>
      </c>
      <c r="L48" s="86">
        <v>-2.671252858061908</v>
      </c>
      <c r="M48" s="86">
        <v>-0.7313134620284861</v>
      </c>
      <c r="N48" s="86">
        <v>-3.9230985382529724</v>
      </c>
      <c r="O48" s="87">
        <v>-68.57580876526723</v>
      </c>
    </row>
    <row r="49" spans="1:15" ht="14.25" customHeight="1">
      <c r="A49" s="46" t="s">
        <v>7</v>
      </c>
      <c r="B49" s="86">
        <v>8.38602948679869</v>
      </c>
      <c r="C49" s="86">
        <v>0.02696208429130556</v>
      </c>
      <c r="D49" s="86">
        <v>-1.5366028787197143</v>
      </c>
      <c r="E49" s="86">
        <v>0.006166067678599293</v>
      </c>
      <c r="F49" s="86">
        <v>0.15482158874679314</v>
      </c>
      <c r="G49" s="85" t="s">
        <v>43</v>
      </c>
      <c r="H49" s="86">
        <v>0.6184640059241066</v>
      </c>
      <c r="I49" s="86">
        <v>-0.5583738492736484</v>
      </c>
      <c r="J49" s="88" t="s">
        <v>47</v>
      </c>
      <c r="K49" s="86">
        <v>-0.00417475703271325</v>
      </c>
      <c r="L49" s="86">
        <v>0.040653402083711036</v>
      </c>
      <c r="M49" s="86">
        <v>-0.8803799164884012</v>
      </c>
      <c r="N49" s="88" t="s">
        <v>47</v>
      </c>
      <c r="O49" s="87">
        <v>6.25356523400873</v>
      </c>
    </row>
    <row r="50" spans="1:15" ht="14.25" customHeight="1">
      <c r="A50" s="46" t="s">
        <v>16</v>
      </c>
      <c r="B50" s="86">
        <v>-1.8285979619711321</v>
      </c>
      <c r="C50" s="86">
        <v>-0.1205191812714001</v>
      </c>
      <c r="D50" s="86">
        <v>-2.517755814919994</v>
      </c>
      <c r="E50" s="86">
        <v>-0.040282364062402085</v>
      </c>
      <c r="F50" s="86">
        <v>3.1210615493886595</v>
      </c>
      <c r="G50" s="86">
        <v>-0.19360411702145108</v>
      </c>
      <c r="H50" s="85" t="s">
        <v>43</v>
      </c>
      <c r="I50" s="86">
        <v>2.1743348017290693</v>
      </c>
      <c r="J50" s="86">
        <v>7.077877496663519</v>
      </c>
      <c r="K50" s="86">
        <v>0.12863157144492618</v>
      </c>
      <c r="L50" s="86">
        <v>0.03400587838698194</v>
      </c>
      <c r="M50" s="86">
        <v>-0.3667016005883431</v>
      </c>
      <c r="N50" s="86">
        <v>-7.294971669660742</v>
      </c>
      <c r="O50" s="87">
        <v>0.17347858811769257</v>
      </c>
    </row>
    <row r="51" spans="1:15" ht="14.25" customHeight="1">
      <c r="A51" s="46" t="s">
        <v>8</v>
      </c>
      <c r="B51" s="86">
        <v>6.528577654675046</v>
      </c>
      <c r="C51" s="86">
        <v>-0.4605789860433067</v>
      </c>
      <c r="D51" s="86">
        <v>2.9495439736802203</v>
      </c>
      <c r="E51" s="86">
        <v>-1.0618843182798383</v>
      </c>
      <c r="F51" s="86">
        <v>1.219095523145337</v>
      </c>
      <c r="G51" s="86">
        <v>-0.10248668920854524</v>
      </c>
      <c r="H51" s="86">
        <v>0.5714476268525177</v>
      </c>
      <c r="I51" s="85" t="s">
        <v>43</v>
      </c>
      <c r="J51" s="86">
        <v>-2.5258260760069335</v>
      </c>
      <c r="K51" s="86">
        <v>7.440431569403668</v>
      </c>
      <c r="L51" s="86">
        <v>4.563268706858593</v>
      </c>
      <c r="M51" s="86">
        <v>-0.1452474313391766</v>
      </c>
      <c r="N51" s="86">
        <v>-3.5214381322372574</v>
      </c>
      <c r="O51" s="87">
        <v>15.454903421500326</v>
      </c>
    </row>
    <row r="52" spans="1:15" ht="14.25" customHeight="1">
      <c r="A52" s="83" t="s">
        <v>64</v>
      </c>
      <c r="B52" s="86">
        <v>-2.5176269416510757</v>
      </c>
      <c r="C52" s="86">
        <v>-0.44396576003422883</v>
      </c>
      <c r="D52" s="86">
        <v>154.82683536452123</v>
      </c>
      <c r="E52" s="86">
        <v>-1.2638975518594482</v>
      </c>
      <c r="F52" s="86">
        <v>11.662926428816276</v>
      </c>
      <c r="G52" s="88" t="s">
        <v>47</v>
      </c>
      <c r="H52" s="86">
        <v>-11.348389918033556</v>
      </c>
      <c r="I52" s="86">
        <v>-3.642415783749149</v>
      </c>
      <c r="J52" s="85" t="s">
        <v>43</v>
      </c>
      <c r="K52" s="86">
        <v>-0.02615559315147667</v>
      </c>
      <c r="L52" s="86">
        <v>4.802898966159492</v>
      </c>
      <c r="M52" s="86">
        <v>0.07806257220971496</v>
      </c>
      <c r="N52" s="88" t="s">
        <v>47</v>
      </c>
      <c r="O52" s="87">
        <v>152.12827178322775</v>
      </c>
    </row>
    <row r="53" spans="1:15" ht="14.25" customHeight="1">
      <c r="A53" s="46" t="s">
        <v>9</v>
      </c>
      <c r="B53" s="86">
        <v>-1.9910955345591403</v>
      </c>
      <c r="C53" s="86">
        <v>0.50159604946224</v>
      </c>
      <c r="D53" s="86">
        <v>16.673216498452547</v>
      </c>
      <c r="E53" s="86">
        <v>-0.0018955387197328805</v>
      </c>
      <c r="F53" s="86">
        <v>0.04103772663942768</v>
      </c>
      <c r="G53" s="86">
        <v>-0.005595289743540492</v>
      </c>
      <c r="H53" s="86">
        <v>0.012369722400434024</v>
      </c>
      <c r="I53" s="86">
        <v>0.5053036494523238</v>
      </c>
      <c r="J53" s="86">
        <v>0.22501582734832914</v>
      </c>
      <c r="K53" s="85" t="s">
        <v>43</v>
      </c>
      <c r="L53" s="86">
        <v>0.020605970750135826</v>
      </c>
      <c r="M53" s="86">
        <v>-0.11753533262114431</v>
      </c>
      <c r="N53" s="86">
        <v>-5.07198546863224</v>
      </c>
      <c r="O53" s="87">
        <v>10.791038280229639</v>
      </c>
    </row>
    <row r="54" spans="1:15" ht="14.25" customHeight="1">
      <c r="A54" s="46" t="s">
        <v>10</v>
      </c>
      <c r="B54" s="86">
        <v>-13.871163992952813</v>
      </c>
      <c r="C54" s="86">
        <v>1.0250865991256115</v>
      </c>
      <c r="D54" s="86">
        <v>-5.15281549516311</v>
      </c>
      <c r="E54" s="86">
        <v>2.843892266923024</v>
      </c>
      <c r="F54" s="86">
        <v>-7.795145983097576</v>
      </c>
      <c r="G54" s="86">
        <v>0.04465362469725505</v>
      </c>
      <c r="H54" s="86">
        <v>-3.6922193340328353</v>
      </c>
      <c r="I54" s="86">
        <v>7.437626049990202</v>
      </c>
      <c r="J54" s="86">
        <v>2.556493974276882</v>
      </c>
      <c r="K54" s="86">
        <v>1.1033545319219793</v>
      </c>
      <c r="L54" s="85" t="s">
        <v>43</v>
      </c>
      <c r="M54" s="86">
        <v>-0.7924015587535337</v>
      </c>
      <c r="N54" s="86">
        <v>-4.306387087418249</v>
      </c>
      <c r="O54" s="87">
        <v>-20.59902640448316</v>
      </c>
    </row>
    <row r="55" spans="1:15" ht="14.25" customHeight="1">
      <c r="A55" s="46" t="s">
        <v>11</v>
      </c>
      <c r="B55" s="86">
        <v>-1.650008201703903</v>
      </c>
      <c r="C55" s="86">
        <v>0.11534839489904952</v>
      </c>
      <c r="D55" s="86">
        <v>-7.19843111516147</v>
      </c>
      <c r="E55" s="86">
        <v>0.831433110342938</v>
      </c>
      <c r="F55" s="86">
        <v>-0.3915041486397332</v>
      </c>
      <c r="G55" s="86">
        <v>-0.006076646344382842</v>
      </c>
      <c r="H55" s="86">
        <v>0.19724125149718322</v>
      </c>
      <c r="I55" s="86">
        <v>0.37878982014123186</v>
      </c>
      <c r="J55" s="86">
        <v>-0.02209898308886468</v>
      </c>
      <c r="K55" s="86">
        <v>3.4189044073046135</v>
      </c>
      <c r="L55" s="86">
        <v>0.1248839460919765</v>
      </c>
      <c r="M55" s="85" t="s">
        <v>43</v>
      </c>
      <c r="N55" s="86">
        <v>-12.867536851135913</v>
      </c>
      <c r="O55" s="87">
        <v>-17.06905501579727</v>
      </c>
    </row>
    <row r="56" spans="1:15" ht="14.25" customHeight="1">
      <c r="A56" s="46" t="s">
        <v>12</v>
      </c>
      <c r="B56" s="86">
        <v>8.046054911105005</v>
      </c>
      <c r="C56" s="86">
        <v>-6.650665975008495</v>
      </c>
      <c r="D56" s="86">
        <v>-7.929730804145364</v>
      </c>
      <c r="E56" s="86">
        <v>-5.81052516086956</v>
      </c>
      <c r="F56" s="86">
        <v>-11.542985864254483</v>
      </c>
      <c r="G56" s="88" t="s">
        <v>47</v>
      </c>
      <c r="H56" s="86">
        <v>-20.837340476923526</v>
      </c>
      <c r="I56" s="86">
        <v>1.4158671746651448</v>
      </c>
      <c r="J56" s="88" t="s">
        <v>47</v>
      </c>
      <c r="K56" s="86">
        <v>-0.33839615178739546</v>
      </c>
      <c r="L56" s="86">
        <v>-16.004887158878944</v>
      </c>
      <c r="M56" s="86">
        <v>0.5267813033173998</v>
      </c>
      <c r="N56" s="85" t="s">
        <v>43</v>
      </c>
      <c r="O56" s="87">
        <v>-59.12582820278021</v>
      </c>
    </row>
    <row r="57" spans="1:15" ht="4.5" customHeight="1">
      <c r="A57" s="46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</row>
    <row r="58" spans="1:15" ht="14.25" customHeight="1">
      <c r="A58" s="54" t="s">
        <v>6</v>
      </c>
      <c r="B58" s="87">
        <v>-33.9076763691169</v>
      </c>
      <c r="C58" s="87">
        <v>29.989681169123543</v>
      </c>
      <c r="D58" s="87">
        <v>199.8596756534861</v>
      </c>
      <c r="E58" s="87">
        <v>2.8344936504529876</v>
      </c>
      <c r="F58" s="87">
        <v>-9.682451177204262</v>
      </c>
      <c r="G58" s="87">
        <v>-0.25630613354851645</v>
      </c>
      <c r="H58" s="87">
        <v>-23.28231974733742</v>
      </c>
      <c r="I58" s="87">
        <v>-42.24067758082827</v>
      </c>
      <c r="J58" s="87">
        <v>6.099447198584956</v>
      </c>
      <c r="K58" s="87">
        <v>31.037748713873928</v>
      </c>
      <c r="L58" s="87">
        <v>-6.858619935342954</v>
      </c>
      <c r="M58" s="87">
        <v>-5.795080112527382</v>
      </c>
      <c r="N58" s="87">
        <v>-47.797915329615506</v>
      </c>
      <c r="O58" s="87">
        <v>100.00000000000031</v>
      </c>
    </row>
    <row r="59" spans="1:15" ht="9.75" customHeight="1" thickBot="1">
      <c r="A59" s="41"/>
      <c r="B59" s="41"/>
      <c r="C59" s="41"/>
      <c r="D59" s="41"/>
      <c r="E59" s="41"/>
      <c r="F59" s="41"/>
      <c r="G59" s="41"/>
      <c r="H59" s="41"/>
      <c r="I59" s="41"/>
      <c r="J59" s="62"/>
      <c r="K59" s="41"/>
      <c r="L59" s="41"/>
      <c r="M59" s="41"/>
      <c r="N59" s="41"/>
      <c r="O59" s="41"/>
    </row>
    <row r="60" spans="1:15" ht="2.25" customHeight="1">
      <c r="A60" s="56"/>
      <c r="B60" s="58"/>
      <c r="C60" s="58"/>
      <c r="D60" s="58"/>
      <c r="E60" s="58"/>
      <c r="F60" s="58"/>
      <c r="G60" s="58"/>
      <c r="H60" s="58"/>
      <c r="I60" s="58"/>
      <c r="J60" s="73"/>
      <c r="K60" s="58"/>
      <c r="L60" s="58"/>
      <c r="M60" s="58"/>
      <c r="N60" s="58"/>
      <c r="O60" s="38"/>
    </row>
    <row r="61" spans="1:15" s="13" customFormat="1" ht="12">
      <c r="A61" s="59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59"/>
    </row>
    <row r="62" spans="1:15" s="13" customFormat="1" ht="12">
      <c r="A62" s="59" t="s">
        <v>69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59"/>
    </row>
    <row r="63" spans="2:14" s="13" customFormat="1" ht="12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2:14" ht="12.7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2:14" ht="12.7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1:4" ht="12.75">
      <c r="A66" s="98"/>
      <c r="B66" s="98"/>
      <c r="C66" s="98"/>
      <c r="D66" s="98"/>
    </row>
    <row r="67" spans="1:4" ht="12.75">
      <c r="A67" s="98"/>
      <c r="B67" s="98"/>
      <c r="C67" s="98"/>
      <c r="D67" s="98"/>
    </row>
    <row r="68" spans="1:14" ht="15" customHeight="1">
      <c r="A68" s="98"/>
      <c r="B68" s="98"/>
      <c r="C68" s="98"/>
      <c r="D68" s="98"/>
      <c r="G68" s="27"/>
      <c r="H68" s="27"/>
      <c r="I68" s="27"/>
      <c r="J68" s="27"/>
      <c r="L68" s="27"/>
      <c r="M68" s="27"/>
      <c r="N68" s="27"/>
    </row>
    <row r="69" spans="1:15" ht="15" customHeight="1">
      <c r="A69" s="98"/>
      <c r="B69" s="98"/>
      <c r="C69" s="99"/>
      <c r="D69" s="98"/>
      <c r="I69" s="4"/>
      <c r="J69" s="4"/>
      <c r="K69" s="12"/>
      <c r="N69" s="26"/>
      <c r="O69" s="12"/>
    </row>
    <row r="70" spans="1:15" s="23" customFormat="1" ht="12.75">
      <c r="A70" s="98"/>
      <c r="B70" s="98"/>
      <c r="C70" s="99"/>
      <c r="D70" s="98"/>
      <c r="E70"/>
      <c r="G70"/>
      <c r="H70"/>
      <c r="I70" s="4"/>
      <c r="J70" s="4"/>
      <c r="K70" s="12"/>
      <c r="L70"/>
      <c r="M70"/>
      <c r="N70" s="26"/>
      <c r="O70" s="12"/>
    </row>
    <row r="71" spans="1:15" s="1" customFormat="1" ht="14.25">
      <c r="A71" s="98"/>
      <c r="B71" s="98"/>
      <c r="C71" s="99"/>
      <c r="D71" s="98"/>
      <c r="E71"/>
      <c r="G71"/>
      <c r="H71"/>
      <c r="I71" s="4"/>
      <c r="J71" s="4"/>
      <c r="K71" s="12"/>
      <c r="L71"/>
      <c r="M71"/>
      <c r="N71" s="26"/>
      <c r="O71" s="12"/>
    </row>
    <row r="72" spans="1:15" s="1" customFormat="1" ht="14.25">
      <c r="A72" s="98"/>
      <c r="B72" s="98"/>
      <c r="C72" s="99"/>
      <c r="D72" s="98"/>
      <c r="E72"/>
      <c r="G72"/>
      <c r="H72"/>
      <c r="I72" s="4"/>
      <c r="J72" s="4"/>
      <c r="K72" s="12"/>
      <c r="L72"/>
      <c r="M72"/>
      <c r="N72" s="26"/>
      <c r="O72" s="12"/>
    </row>
    <row r="73" spans="1:15" s="1" customFormat="1" ht="14.25">
      <c r="A73" s="98"/>
      <c r="B73" s="98"/>
      <c r="C73" s="99"/>
      <c r="D73" s="98"/>
      <c r="E73"/>
      <c r="G73"/>
      <c r="H73"/>
      <c r="I73" s="4"/>
      <c r="J73" s="4"/>
      <c r="K73" s="12"/>
      <c r="L73"/>
      <c r="M73"/>
      <c r="N73" s="26"/>
      <c r="O73" s="12"/>
    </row>
    <row r="74" spans="1:15" s="1" customFormat="1" ht="14.25">
      <c r="A74" s="98"/>
      <c r="B74" s="98"/>
      <c r="C74" s="99"/>
      <c r="D74" s="98"/>
      <c r="E74"/>
      <c r="G74"/>
      <c r="H74"/>
      <c r="I74" s="4"/>
      <c r="J74" s="4"/>
      <c r="K74" s="12"/>
      <c r="L74"/>
      <c r="M74"/>
      <c r="N74" s="26"/>
      <c r="O74" s="12"/>
    </row>
    <row r="75" spans="1:15" s="1" customFormat="1" ht="14.25">
      <c r="A75" s="98"/>
      <c r="B75" s="98"/>
      <c r="C75" s="99"/>
      <c r="D75" s="98"/>
      <c r="E75"/>
      <c r="G75"/>
      <c r="H75"/>
      <c r="I75" s="4"/>
      <c r="J75" s="4"/>
      <c r="K75" s="12"/>
      <c r="L75"/>
      <c r="M75"/>
      <c r="N75" s="26"/>
      <c r="O75" s="12"/>
    </row>
    <row r="76" spans="1:15" s="1" customFormat="1" ht="14.25">
      <c r="A76" s="98"/>
      <c r="B76" s="98"/>
      <c r="C76" s="99"/>
      <c r="D76" s="98"/>
      <c r="E76"/>
      <c r="G76"/>
      <c r="H76"/>
      <c r="I76" s="4"/>
      <c r="J76" s="4"/>
      <c r="K76" s="12"/>
      <c r="L76"/>
      <c r="M76"/>
      <c r="N76" s="26"/>
      <c r="O76" s="12"/>
    </row>
    <row r="77" spans="1:15" s="1" customFormat="1" ht="14.25">
      <c r="A77" s="98"/>
      <c r="B77" s="98"/>
      <c r="C77" s="99"/>
      <c r="D77" s="98"/>
      <c r="E77"/>
      <c r="G77"/>
      <c r="H77"/>
      <c r="I77" s="4"/>
      <c r="J77" s="4"/>
      <c r="K77" s="12"/>
      <c r="L77"/>
      <c r="M77"/>
      <c r="N77" s="26"/>
      <c r="O77" s="12"/>
    </row>
    <row r="78" spans="1:15" s="1" customFormat="1" ht="14.25">
      <c r="A78" s="98"/>
      <c r="B78" s="98"/>
      <c r="C78" s="99"/>
      <c r="D78" s="98"/>
      <c r="E78"/>
      <c r="G78"/>
      <c r="H78"/>
      <c r="I78" s="4"/>
      <c r="J78" s="4"/>
      <c r="K78" s="12"/>
      <c r="L78"/>
      <c r="M78"/>
      <c r="N78" s="26"/>
      <c r="O78" s="12"/>
    </row>
    <row r="79" spans="1:15" s="1" customFormat="1" ht="14.25">
      <c r="A79" s="98"/>
      <c r="B79" s="98"/>
      <c r="C79" s="99"/>
      <c r="D79" s="98"/>
      <c r="E79"/>
      <c r="F79"/>
      <c r="G79"/>
      <c r="H79" s="11"/>
      <c r="I79" s="4"/>
      <c r="J79" s="4"/>
      <c r="K79"/>
      <c r="L79"/>
      <c r="M79" s="11"/>
      <c r="N79" s="26"/>
      <c r="O79"/>
    </row>
    <row r="80" spans="1:15" s="1" customFormat="1" ht="14.25">
      <c r="A80" s="98"/>
      <c r="B80" s="98"/>
      <c r="C80" s="99"/>
      <c r="D80" s="98"/>
      <c r="E80"/>
      <c r="F80"/>
      <c r="G80"/>
      <c r="H80" s="11"/>
      <c r="I80" s="4"/>
      <c r="J80" s="4"/>
      <c r="K80"/>
      <c r="L80"/>
      <c r="M80" s="11"/>
      <c r="N80" s="26"/>
      <c r="O80"/>
    </row>
    <row r="81" spans="1:15" s="1" customFormat="1" ht="14.25">
      <c r="A81" s="98"/>
      <c r="B81" s="98"/>
      <c r="C81" s="99"/>
      <c r="D81" s="98"/>
      <c r="E81"/>
      <c r="F81"/>
      <c r="G81"/>
      <c r="H81" s="11"/>
      <c r="I81" s="4"/>
      <c r="J81" s="4"/>
      <c r="K81"/>
      <c r="L81"/>
      <c r="M81"/>
      <c r="N81"/>
      <c r="O81"/>
    </row>
    <row r="82" spans="1:15" s="1" customFormat="1" ht="14.25">
      <c r="A82" s="98"/>
      <c r="B82" s="98"/>
      <c r="C82" s="99"/>
      <c r="D82" s="98"/>
      <c r="E82"/>
      <c r="F82"/>
      <c r="G82"/>
      <c r="H82" s="11"/>
      <c r="I82" s="4"/>
      <c r="J82" s="4"/>
      <c r="K82"/>
      <c r="L82"/>
      <c r="M82"/>
      <c r="N82"/>
      <c r="O82"/>
    </row>
    <row r="83" spans="1:15" s="1" customFormat="1" ht="14.25">
      <c r="A83" s="98"/>
      <c r="B83" s="98"/>
      <c r="C83" s="99"/>
      <c r="D83" s="98"/>
      <c r="E83"/>
      <c r="F83"/>
      <c r="G83"/>
      <c r="H83" s="11"/>
      <c r="I83" s="4"/>
      <c r="J83" s="4"/>
      <c r="K83"/>
      <c r="L83"/>
      <c r="M83"/>
      <c r="N83"/>
      <c r="O83"/>
    </row>
    <row r="84" spans="1:15" s="1" customFormat="1" ht="14.25">
      <c r="A84" s="98"/>
      <c r="B84" s="98"/>
      <c r="C84" s="99"/>
      <c r="D84" s="98"/>
      <c r="E84"/>
      <c r="F84"/>
      <c r="G84"/>
      <c r="H84" s="11"/>
      <c r="I84" s="4"/>
      <c r="J84" s="4"/>
      <c r="K84"/>
      <c r="L84"/>
      <c r="M84"/>
      <c r="N84"/>
      <c r="O84"/>
    </row>
    <row r="85" spans="1:10" ht="12.75">
      <c r="A85" s="98"/>
      <c r="B85" s="98"/>
      <c r="C85" s="99"/>
      <c r="D85" s="98"/>
      <c r="H85" s="11"/>
      <c r="I85" s="4"/>
      <c r="J85" s="4"/>
    </row>
    <row r="86" spans="1:15" s="21" customFormat="1" ht="12.75">
      <c r="A86" s="98"/>
      <c r="B86" s="98"/>
      <c r="C86" s="99"/>
      <c r="D86" s="98"/>
      <c r="E86"/>
      <c r="F86"/>
      <c r="G86"/>
      <c r="H86" s="11"/>
      <c r="I86" s="4"/>
      <c r="J86" s="4"/>
      <c r="K86"/>
      <c r="L86"/>
      <c r="M86"/>
      <c r="N86"/>
      <c r="O86"/>
    </row>
    <row r="87" spans="1:10" ht="14.25" customHeight="1">
      <c r="A87" s="98"/>
      <c r="B87" s="98"/>
      <c r="C87" s="99"/>
      <c r="D87" s="98"/>
      <c r="H87" s="11"/>
      <c r="I87" s="4"/>
      <c r="J87" s="4"/>
    </row>
    <row r="88" spans="1:10" ht="14.25" customHeight="1">
      <c r="A88" s="98"/>
      <c r="B88" s="98"/>
      <c r="C88" s="99"/>
      <c r="D88" s="98"/>
      <c r="H88" s="11"/>
      <c r="I88" s="4"/>
      <c r="J88" s="4"/>
    </row>
    <row r="89" spans="1:10" ht="14.25" customHeight="1">
      <c r="A89" s="98"/>
      <c r="B89" s="98"/>
      <c r="C89" s="99"/>
      <c r="D89" s="98"/>
      <c r="H89" s="11"/>
      <c r="I89" s="4"/>
      <c r="J89" s="4"/>
    </row>
    <row r="90" spans="1:10" ht="14.25" customHeight="1">
      <c r="A90" s="98"/>
      <c r="B90" s="98"/>
      <c r="C90" s="99"/>
      <c r="D90" s="98"/>
      <c r="H90" s="11"/>
      <c r="I90" s="4"/>
      <c r="J90" s="4"/>
    </row>
    <row r="91" spans="1:10" ht="14.25" customHeight="1">
      <c r="A91" s="98"/>
      <c r="B91" s="98"/>
      <c r="C91" s="99"/>
      <c r="D91" s="98"/>
      <c r="H91" s="11"/>
      <c r="I91" s="4"/>
      <c r="J91" s="4"/>
    </row>
    <row r="92" spans="1:10" ht="14.25" customHeight="1">
      <c r="A92" s="98"/>
      <c r="B92" s="98"/>
      <c r="C92" s="99"/>
      <c r="D92" s="98"/>
      <c r="H92" s="11"/>
      <c r="I92" s="4"/>
      <c r="J92" s="4"/>
    </row>
    <row r="93" spans="1:4" ht="14.25" customHeight="1">
      <c r="A93" s="98"/>
      <c r="B93" s="98"/>
      <c r="C93" s="99"/>
      <c r="D93" s="98"/>
    </row>
    <row r="94" spans="1:4" ht="14.25" customHeight="1">
      <c r="A94" s="98"/>
      <c r="B94" s="98"/>
      <c r="C94" s="99"/>
      <c r="D94" s="98"/>
    </row>
    <row r="95" spans="1:4" ht="14.25" customHeight="1">
      <c r="A95" s="98"/>
      <c r="B95" s="98"/>
      <c r="C95" s="99"/>
      <c r="D95" s="98"/>
    </row>
    <row r="96" spans="1:4" ht="14.25" customHeight="1">
      <c r="A96" s="98"/>
      <c r="B96" s="98"/>
      <c r="C96" s="99"/>
      <c r="D96" s="98"/>
    </row>
    <row r="97" spans="1:4" ht="14.25" customHeight="1">
      <c r="A97" s="98"/>
      <c r="B97" s="98"/>
      <c r="C97" s="99"/>
      <c r="D97" s="98"/>
    </row>
    <row r="98" spans="1:4" ht="14.25" customHeight="1">
      <c r="A98" s="98"/>
      <c r="B98" s="98"/>
      <c r="C98" s="99"/>
      <c r="D98" s="98"/>
    </row>
    <row r="99" spans="1:4" ht="12.75">
      <c r="A99" s="98"/>
      <c r="B99" s="98"/>
      <c r="C99" s="99"/>
      <c r="D99" s="98"/>
    </row>
    <row r="100" spans="1:4" ht="14.25" customHeight="1">
      <c r="A100" s="98"/>
      <c r="B100" s="98"/>
      <c r="C100" s="99"/>
      <c r="D100" s="98"/>
    </row>
    <row r="101" spans="1:4" ht="12.75">
      <c r="A101" s="98"/>
      <c r="B101" s="98"/>
      <c r="C101" s="99"/>
      <c r="D101" s="98"/>
    </row>
    <row r="102" spans="1:4" ht="12.75">
      <c r="A102" s="98"/>
      <c r="B102" s="98"/>
      <c r="C102" s="99"/>
      <c r="D102" s="98"/>
    </row>
    <row r="103" spans="1:4" ht="12.75">
      <c r="A103" s="98"/>
      <c r="B103" s="98"/>
      <c r="C103" s="99"/>
      <c r="D103" s="98"/>
    </row>
    <row r="104" spans="1:4" ht="12.75">
      <c r="A104" s="98"/>
      <c r="B104" s="98"/>
      <c r="C104" s="99"/>
      <c r="D104" s="98"/>
    </row>
    <row r="105" spans="1:4" ht="12.75">
      <c r="A105" s="98"/>
      <c r="B105" s="98"/>
      <c r="C105" s="99"/>
      <c r="D105" s="98"/>
    </row>
    <row r="106" spans="1:4" ht="12.75">
      <c r="A106" s="98"/>
      <c r="B106" s="98"/>
      <c r="C106" s="99"/>
      <c r="D106" s="98"/>
    </row>
    <row r="107" spans="1:4" ht="12.75">
      <c r="A107" s="98"/>
      <c r="B107" s="98"/>
      <c r="C107" s="99"/>
      <c r="D107" s="98"/>
    </row>
    <row r="108" spans="1:4" ht="12.75">
      <c r="A108" s="98"/>
      <c r="B108" s="98"/>
      <c r="C108" s="99"/>
      <c r="D108" s="98"/>
    </row>
    <row r="109" spans="1:4" ht="12.75">
      <c r="A109" s="98"/>
      <c r="B109" s="98"/>
      <c r="C109" s="99"/>
      <c r="D109" s="98"/>
    </row>
    <row r="110" spans="1:4" ht="12.75">
      <c r="A110" s="98"/>
      <c r="B110" s="98"/>
      <c r="C110" s="99"/>
      <c r="D110" s="98"/>
    </row>
    <row r="111" spans="1:4" ht="12.75">
      <c r="A111" s="98"/>
      <c r="B111" s="98"/>
      <c r="C111" s="99"/>
      <c r="D111" s="98"/>
    </row>
    <row r="112" spans="1:4" ht="12.75">
      <c r="A112" s="98"/>
      <c r="B112" s="98"/>
      <c r="C112" s="99"/>
      <c r="D112" s="98"/>
    </row>
    <row r="113" spans="1:4" ht="12.75">
      <c r="A113" s="98"/>
      <c r="B113" s="98"/>
      <c r="C113" s="99"/>
      <c r="D113" s="98"/>
    </row>
    <row r="114" spans="1:4" ht="12.75">
      <c r="A114" s="98"/>
      <c r="B114" s="98"/>
      <c r="C114" s="99"/>
      <c r="D114" s="98"/>
    </row>
    <row r="115" spans="1:4" ht="12.75">
      <c r="A115" s="98"/>
      <c r="B115" s="98"/>
      <c r="C115" s="99"/>
      <c r="D115" s="98"/>
    </row>
    <row r="116" spans="1:4" ht="12.75">
      <c r="A116" s="98"/>
      <c r="B116" s="98"/>
      <c r="C116" s="99"/>
      <c r="D116" s="98"/>
    </row>
    <row r="117" spans="1:4" ht="12.75">
      <c r="A117" s="98"/>
      <c r="B117" s="98"/>
      <c r="C117" s="99"/>
      <c r="D117" s="98"/>
    </row>
    <row r="118" spans="1:4" ht="12.75">
      <c r="A118" s="98"/>
      <c r="B118" s="98"/>
      <c r="C118" s="99"/>
      <c r="D118" s="98"/>
    </row>
    <row r="119" spans="1:4" ht="12.75">
      <c r="A119" s="98"/>
      <c r="B119" s="98"/>
      <c r="C119" s="99"/>
      <c r="D119" s="98"/>
    </row>
    <row r="120" spans="1:4" ht="12.75">
      <c r="A120" s="98"/>
      <c r="B120" s="98"/>
      <c r="C120" s="99"/>
      <c r="D120" s="98"/>
    </row>
    <row r="121" spans="1:4" ht="12.75">
      <c r="A121" s="98"/>
      <c r="B121" s="98"/>
      <c r="C121" s="99"/>
      <c r="D121" s="98"/>
    </row>
    <row r="122" spans="1:4" ht="12.75">
      <c r="A122" s="98"/>
      <c r="B122" s="98"/>
      <c r="C122" s="99"/>
      <c r="D122" s="98"/>
    </row>
    <row r="123" spans="1:4" ht="12.75">
      <c r="A123" s="98"/>
      <c r="B123" s="98"/>
      <c r="C123" s="99"/>
      <c r="D123" s="98"/>
    </row>
    <row r="124" spans="1:4" ht="12.75">
      <c r="A124" s="98"/>
      <c r="B124" s="98"/>
      <c r="C124" s="99"/>
      <c r="D124" s="98"/>
    </row>
    <row r="125" spans="1:4" ht="12.75">
      <c r="A125" s="98"/>
      <c r="B125" s="98"/>
      <c r="C125" s="99"/>
      <c r="D125" s="98"/>
    </row>
    <row r="126" spans="1:4" ht="12.75">
      <c r="A126" s="98"/>
      <c r="B126" s="98"/>
      <c r="C126" s="99"/>
      <c r="D126" s="98"/>
    </row>
    <row r="127" spans="1:4" ht="12.75">
      <c r="A127" s="98"/>
      <c r="B127" s="98"/>
      <c r="C127" s="99"/>
      <c r="D127" s="98"/>
    </row>
    <row r="128" spans="1:4" ht="12.75">
      <c r="A128" s="98"/>
      <c r="B128" s="98"/>
      <c r="C128" s="99"/>
      <c r="D128" s="98"/>
    </row>
    <row r="129" spans="1:4" ht="12.75">
      <c r="A129" s="98"/>
      <c r="B129" s="98"/>
      <c r="C129" s="99"/>
      <c r="D129" s="98"/>
    </row>
    <row r="130" spans="1:4" ht="12.75">
      <c r="A130" s="98"/>
      <c r="B130" s="98"/>
      <c r="C130" s="99"/>
      <c r="D130" s="98"/>
    </row>
    <row r="131" spans="1:4" ht="12.75">
      <c r="A131" s="98"/>
      <c r="B131" s="98"/>
      <c r="C131" s="99"/>
      <c r="D131" s="98"/>
    </row>
    <row r="132" spans="1:4" ht="12.75">
      <c r="A132" s="98"/>
      <c r="B132" s="98"/>
      <c r="C132" s="99"/>
      <c r="D132" s="98"/>
    </row>
    <row r="133" spans="1:4" ht="12.75">
      <c r="A133" s="98"/>
      <c r="B133" s="98"/>
      <c r="C133" s="99"/>
      <c r="D133" s="98"/>
    </row>
    <row r="134" spans="1:4" ht="12.75">
      <c r="A134" s="98"/>
      <c r="B134" s="98"/>
      <c r="C134" s="99"/>
      <c r="D134" s="98"/>
    </row>
    <row r="135" spans="1:4" ht="12.75">
      <c r="A135" s="98"/>
      <c r="B135" s="98"/>
      <c r="C135" s="99"/>
      <c r="D135" s="98"/>
    </row>
    <row r="136" spans="1:4" ht="12.75">
      <c r="A136" s="98"/>
      <c r="B136" s="98"/>
      <c r="C136" s="99"/>
      <c r="D136" s="98"/>
    </row>
    <row r="137" spans="1:4" ht="12.75">
      <c r="A137" s="98"/>
      <c r="B137" s="98"/>
      <c r="C137" s="99"/>
      <c r="D137" s="98"/>
    </row>
    <row r="138" spans="1:4" ht="12.75">
      <c r="A138" s="98"/>
      <c r="B138" s="98"/>
      <c r="C138" s="99"/>
      <c r="D138" s="98"/>
    </row>
    <row r="139" spans="1:4" ht="12.75">
      <c r="A139" s="98"/>
      <c r="B139" s="98"/>
      <c r="C139" s="99"/>
      <c r="D139" s="98"/>
    </row>
    <row r="140" spans="1:4" ht="12.75">
      <c r="A140" s="98"/>
      <c r="B140" s="98"/>
      <c r="C140" s="99"/>
      <c r="D140" s="98"/>
    </row>
    <row r="141" spans="1:4" ht="12.75">
      <c r="A141" s="98"/>
      <c r="B141" s="98"/>
      <c r="C141" s="99"/>
      <c r="D141" s="98"/>
    </row>
    <row r="142" spans="1:4" ht="12.75">
      <c r="A142" s="98"/>
      <c r="B142" s="98"/>
      <c r="C142" s="99"/>
      <c r="D142" s="98"/>
    </row>
    <row r="143" spans="1:4" ht="12.75">
      <c r="A143" s="98"/>
      <c r="B143" s="98"/>
      <c r="C143" s="99"/>
      <c r="D143" s="98"/>
    </row>
    <row r="144" spans="1:4" ht="12.75">
      <c r="A144" s="98"/>
      <c r="B144" s="98"/>
      <c r="C144" s="99"/>
      <c r="D144" s="98"/>
    </row>
    <row r="145" spans="1:4" ht="12.75">
      <c r="A145" s="98"/>
      <c r="B145" s="98"/>
      <c r="C145" s="99"/>
      <c r="D145" s="98"/>
    </row>
    <row r="146" spans="1:4" ht="12.75">
      <c r="A146" s="98"/>
      <c r="B146" s="98"/>
      <c r="C146" s="99"/>
      <c r="D146" s="98"/>
    </row>
    <row r="147" spans="1:4" ht="12.75">
      <c r="A147" s="98"/>
      <c r="B147" s="98"/>
      <c r="C147" s="99"/>
      <c r="D147" s="98"/>
    </row>
    <row r="148" spans="1:4" ht="12.75">
      <c r="A148" s="98"/>
      <c r="B148" s="98"/>
      <c r="C148" s="99"/>
      <c r="D148" s="98"/>
    </row>
    <row r="149" spans="1:4" ht="12.75">
      <c r="A149" s="98"/>
      <c r="B149" s="98"/>
      <c r="C149" s="99"/>
      <c r="D149" s="98"/>
    </row>
    <row r="150" spans="1:4" ht="12.75">
      <c r="A150" s="98"/>
      <c r="B150" s="98"/>
      <c r="C150" s="99"/>
      <c r="D150" s="98"/>
    </row>
    <row r="151" spans="1:4" ht="12.75">
      <c r="A151" s="98"/>
      <c r="B151" s="98"/>
      <c r="C151" s="99"/>
      <c r="D151" s="98"/>
    </row>
    <row r="152" spans="1:4" ht="12.75">
      <c r="A152" s="98"/>
      <c r="B152" s="98"/>
      <c r="C152" s="99"/>
      <c r="D152" s="98"/>
    </row>
    <row r="153" spans="1:4" ht="12.75">
      <c r="A153" s="98"/>
      <c r="B153" s="98"/>
      <c r="C153" s="99"/>
      <c r="D153" s="98"/>
    </row>
    <row r="154" spans="1:4" ht="12.75">
      <c r="A154" s="98"/>
      <c r="B154" s="98"/>
      <c r="C154" s="99"/>
      <c r="D154" s="98"/>
    </row>
    <row r="155" spans="1:4" ht="12.75">
      <c r="A155" s="98"/>
      <c r="B155" s="98"/>
      <c r="C155" s="99"/>
      <c r="D155" s="98"/>
    </row>
    <row r="156" spans="1:4" ht="12.75">
      <c r="A156" s="98"/>
      <c r="B156" s="98"/>
      <c r="C156" s="99"/>
      <c r="D156" s="98"/>
    </row>
    <row r="157" spans="1:4" ht="12.75">
      <c r="A157" s="98"/>
      <c r="B157" s="98"/>
      <c r="C157" s="99"/>
      <c r="D157" s="98"/>
    </row>
    <row r="158" spans="1:4" ht="12.75">
      <c r="A158" s="98"/>
      <c r="B158" s="98"/>
      <c r="C158" s="99"/>
      <c r="D158" s="98"/>
    </row>
    <row r="159" spans="1:4" ht="12.75">
      <c r="A159" s="98"/>
      <c r="B159" s="98"/>
      <c r="C159" s="99"/>
      <c r="D159" s="98"/>
    </row>
    <row r="160" spans="1:4" ht="12.75">
      <c r="A160" s="98"/>
      <c r="B160" s="98"/>
      <c r="C160" s="99"/>
      <c r="D160" s="98"/>
    </row>
    <row r="161" spans="1:4" ht="12.75">
      <c r="A161" s="98"/>
      <c r="B161" s="98"/>
      <c r="C161" s="99"/>
      <c r="D161" s="98"/>
    </row>
    <row r="162" spans="1:4" ht="12.75">
      <c r="A162" s="98"/>
      <c r="B162" s="98"/>
      <c r="C162" s="99"/>
      <c r="D162" s="98"/>
    </row>
    <row r="163" spans="1:4" ht="12.75">
      <c r="A163" s="98"/>
      <c r="B163" s="98"/>
      <c r="C163" s="99"/>
      <c r="D163" s="98"/>
    </row>
    <row r="164" spans="1:4" ht="12.75">
      <c r="A164" s="98"/>
      <c r="B164" s="98"/>
      <c r="C164" s="99"/>
      <c r="D164" s="98"/>
    </row>
    <row r="165" spans="1:4" ht="12.75">
      <c r="A165" s="98"/>
      <c r="B165" s="98"/>
      <c r="C165" s="99"/>
      <c r="D165" s="98"/>
    </row>
    <row r="166" spans="1:4" ht="12.75">
      <c r="A166" s="98"/>
      <c r="B166" s="98"/>
      <c r="C166" s="99"/>
      <c r="D166" s="98"/>
    </row>
    <row r="167" spans="1:4" ht="12.75">
      <c r="A167" s="98"/>
      <c r="B167" s="98"/>
      <c r="C167" s="99"/>
      <c r="D167" s="98"/>
    </row>
    <row r="168" spans="1:4" ht="12.75">
      <c r="A168" s="98"/>
      <c r="B168" s="98"/>
      <c r="C168" s="99"/>
      <c r="D168" s="98"/>
    </row>
    <row r="169" spans="1:4" ht="12.75">
      <c r="A169" s="98"/>
      <c r="B169" s="98"/>
      <c r="C169" s="99"/>
      <c r="D169" s="98"/>
    </row>
    <row r="170" spans="1:4" ht="12.75">
      <c r="A170" s="98"/>
      <c r="B170" s="98"/>
      <c r="C170" s="99"/>
      <c r="D170" s="98"/>
    </row>
    <row r="171" spans="1:4" ht="12.75">
      <c r="A171" s="98"/>
      <c r="B171" s="98"/>
      <c r="C171" s="99"/>
      <c r="D171" s="98"/>
    </row>
    <row r="172" spans="1:4" ht="12.75">
      <c r="A172" s="98"/>
      <c r="B172" s="98"/>
      <c r="C172" s="99"/>
      <c r="D172" s="98"/>
    </row>
    <row r="173" spans="1:4" ht="12.75">
      <c r="A173" s="98"/>
      <c r="B173" s="98"/>
      <c r="C173" s="99"/>
      <c r="D173" s="98"/>
    </row>
    <row r="174" spans="1:4" ht="12.75">
      <c r="A174" s="98"/>
      <c r="B174" s="98"/>
      <c r="C174" s="99"/>
      <c r="D174" s="98"/>
    </row>
    <row r="175" spans="1:4" ht="12.75">
      <c r="A175" s="98"/>
      <c r="B175" s="98"/>
      <c r="C175" s="99"/>
      <c r="D175" s="98"/>
    </row>
    <row r="176" spans="1:4" ht="12.75">
      <c r="A176" s="98"/>
      <c r="B176" s="98"/>
      <c r="C176" s="99"/>
      <c r="D176" s="98"/>
    </row>
    <row r="177" spans="1:4" ht="12.75">
      <c r="A177" s="98"/>
      <c r="B177" s="98"/>
      <c r="C177" s="99"/>
      <c r="D177" s="98"/>
    </row>
    <row r="178" spans="1:4" ht="12.75">
      <c r="A178" s="98"/>
      <c r="B178" s="98"/>
      <c r="C178" s="99"/>
      <c r="D178" s="98"/>
    </row>
    <row r="179" spans="1:4" ht="12.75">
      <c r="A179" s="98"/>
      <c r="B179" s="98"/>
      <c r="C179" s="99"/>
      <c r="D179" s="98"/>
    </row>
    <row r="180" spans="1:4" ht="12.75">
      <c r="A180" s="98"/>
      <c r="B180" s="98"/>
      <c r="C180" s="99"/>
      <c r="D180" s="98"/>
    </row>
    <row r="181" spans="1:4" ht="12.75">
      <c r="A181" s="98"/>
      <c r="B181" s="98"/>
      <c r="C181" s="99"/>
      <c r="D181" s="98"/>
    </row>
    <row r="182" spans="1:4" ht="12.75">
      <c r="A182" s="98"/>
      <c r="B182" s="98"/>
      <c r="C182" s="99"/>
      <c r="D182" s="98"/>
    </row>
    <row r="183" spans="1:4" ht="12.75">
      <c r="A183" s="98"/>
      <c r="B183" s="98"/>
      <c r="C183" s="99"/>
      <c r="D183" s="98"/>
    </row>
    <row r="184" spans="1:4" ht="12.75">
      <c r="A184" s="98"/>
      <c r="B184" s="98"/>
      <c r="C184" s="99"/>
      <c r="D184" s="98"/>
    </row>
    <row r="185" spans="1:4" ht="12.75">
      <c r="A185" s="98"/>
      <c r="B185" s="98"/>
      <c r="C185" s="99"/>
      <c r="D185" s="98"/>
    </row>
    <row r="186" spans="1:4" ht="12.75">
      <c r="A186" s="98"/>
      <c r="B186" s="98"/>
      <c r="C186" s="99"/>
      <c r="D186" s="98"/>
    </row>
    <row r="187" spans="1:4" ht="12.75">
      <c r="A187" s="98"/>
      <c r="B187" s="98"/>
      <c r="C187" s="99"/>
      <c r="D187" s="98"/>
    </row>
    <row r="188" spans="1:4" ht="12.75">
      <c r="A188" s="98"/>
      <c r="B188" s="98"/>
      <c r="C188" s="99"/>
      <c r="D188" s="98"/>
    </row>
    <row r="189" spans="1:4" ht="12.75">
      <c r="A189" s="98"/>
      <c r="B189" s="98"/>
      <c r="C189" s="99"/>
      <c r="D189" s="98"/>
    </row>
    <row r="190" spans="1:4" ht="12.75">
      <c r="A190" s="98"/>
      <c r="B190" s="98"/>
      <c r="C190" s="99"/>
      <c r="D190" s="98"/>
    </row>
    <row r="191" spans="1:4" ht="12.75">
      <c r="A191" s="98"/>
      <c r="B191" s="98"/>
      <c r="C191" s="99"/>
      <c r="D191" s="98"/>
    </row>
    <row r="192" spans="1:4" ht="12.75">
      <c r="A192" s="98"/>
      <c r="B192" s="98"/>
      <c r="C192" s="99"/>
      <c r="D192" s="98"/>
    </row>
    <row r="193" spans="1:4" ht="12.75">
      <c r="A193" s="98"/>
      <c r="B193" s="98"/>
      <c r="C193" s="99"/>
      <c r="D193" s="98"/>
    </row>
    <row r="194" spans="1:4" ht="12.75">
      <c r="A194" s="98"/>
      <c r="B194" s="98"/>
      <c r="C194" s="99"/>
      <c r="D194" s="98"/>
    </row>
    <row r="195" spans="1:4" ht="12.75">
      <c r="A195" s="98"/>
      <c r="B195" s="98"/>
      <c r="C195" s="99"/>
      <c r="D195" s="98"/>
    </row>
    <row r="196" spans="1:4" ht="12.75">
      <c r="A196" s="98"/>
      <c r="B196" s="98"/>
      <c r="C196" s="99"/>
      <c r="D196" s="98"/>
    </row>
    <row r="197" spans="1:4" ht="12.75">
      <c r="A197" s="98"/>
      <c r="B197" s="98"/>
      <c r="C197" s="99"/>
      <c r="D197" s="98"/>
    </row>
    <row r="198" spans="1:4" ht="12.75">
      <c r="A198" s="98"/>
      <c r="B198" s="98"/>
      <c r="C198" s="99"/>
      <c r="D198" s="98"/>
    </row>
    <row r="199" spans="1:4" ht="12.75">
      <c r="A199" s="98"/>
      <c r="B199" s="98"/>
      <c r="C199" s="99"/>
      <c r="D199" s="98"/>
    </row>
    <row r="200" spans="1:4" ht="12.75">
      <c r="A200" s="98"/>
      <c r="B200" s="98"/>
      <c r="C200" s="99"/>
      <c r="D200" s="98"/>
    </row>
    <row r="201" spans="1:4" ht="12.75">
      <c r="A201" s="98"/>
      <c r="B201" s="98"/>
      <c r="C201" s="99"/>
      <c r="D201" s="98"/>
    </row>
    <row r="202" spans="1:4" ht="12.75">
      <c r="A202" s="98"/>
      <c r="B202" s="98"/>
      <c r="C202" s="99"/>
      <c r="D202" s="98"/>
    </row>
    <row r="203" spans="1:4" ht="12.75">
      <c r="A203" s="98"/>
      <c r="B203" s="98"/>
      <c r="C203" s="99"/>
      <c r="D203" s="98"/>
    </row>
    <row r="204" spans="1:4" ht="12.75">
      <c r="A204" s="98"/>
      <c r="B204" s="98"/>
      <c r="C204" s="99"/>
      <c r="D204" s="98"/>
    </row>
    <row r="205" spans="1:4" ht="12.75">
      <c r="A205" s="98"/>
      <c r="B205" s="98"/>
      <c r="C205" s="99"/>
      <c r="D205" s="98"/>
    </row>
    <row r="206" spans="1:4" ht="12.75">
      <c r="A206" s="98"/>
      <c r="B206" s="98"/>
      <c r="C206" s="99"/>
      <c r="D206" s="98"/>
    </row>
    <row r="207" spans="1:4" ht="12.75">
      <c r="A207" s="98"/>
      <c r="B207" s="98"/>
      <c r="C207" s="99"/>
      <c r="D207" s="98"/>
    </row>
    <row r="208" spans="1:4" ht="12.75">
      <c r="A208" s="98"/>
      <c r="B208" s="98"/>
      <c r="C208" s="99"/>
      <c r="D208" s="98"/>
    </row>
    <row r="209" spans="1:4" ht="12.75">
      <c r="A209" s="98"/>
      <c r="B209" s="98"/>
      <c r="C209" s="99"/>
      <c r="D209" s="98"/>
    </row>
    <row r="210" spans="1:4" ht="12.75">
      <c r="A210" s="98"/>
      <c r="B210" s="98"/>
      <c r="C210" s="99"/>
      <c r="D210" s="98"/>
    </row>
    <row r="211" spans="1:4" ht="12.75">
      <c r="A211" s="98"/>
      <c r="B211" s="98"/>
      <c r="C211" s="99"/>
      <c r="D211" s="98"/>
    </row>
    <row r="212" spans="1:4" ht="12.75">
      <c r="A212" s="98"/>
      <c r="B212" s="98"/>
      <c r="C212" s="99"/>
      <c r="D212" s="98"/>
    </row>
    <row r="213" spans="1:4" ht="12.75">
      <c r="A213" s="98"/>
      <c r="B213" s="98"/>
      <c r="C213" s="98"/>
      <c r="D213" s="98"/>
    </row>
    <row r="214" spans="1:4" ht="12.75">
      <c r="A214" s="98"/>
      <c r="B214" s="98"/>
      <c r="C214" s="100"/>
      <c r="D214" s="98"/>
    </row>
    <row r="215" spans="1:4" ht="12.75">
      <c r="A215" s="98"/>
      <c r="B215" s="98"/>
      <c r="C215" s="98"/>
      <c r="D215" s="98"/>
    </row>
    <row r="216" spans="1:4" ht="12.75">
      <c r="A216" s="98"/>
      <c r="B216" s="98"/>
      <c r="C216" s="98"/>
      <c r="D216" s="98"/>
    </row>
    <row r="217" spans="1:4" ht="12.75">
      <c r="A217" s="98"/>
      <c r="B217" s="98"/>
      <c r="C217" s="98"/>
      <c r="D217" s="98"/>
    </row>
    <row r="218" spans="1:4" ht="12.75">
      <c r="A218" s="98"/>
      <c r="B218" s="98"/>
      <c r="C218" s="98"/>
      <c r="D218" s="98"/>
    </row>
    <row r="219" spans="1:4" ht="12.75">
      <c r="A219" s="98"/>
      <c r="B219" s="98"/>
      <c r="C219" s="98"/>
      <c r="D219" s="98"/>
    </row>
    <row r="220" spans="1:4" ht="12.75">
      <c r="A220" s="98"/>
      <c r="B220" s="98"/>
      <c r="C220" s="98"/>
      <c r="D220" s="98"/>
    </row>
    <row r="221" spans="1:4" ht="12.75">
      <c r="A221" s="98"/>
      <c r="B221" s="98"/>
      <c r="C221" s="98"/>
      <c r="D221" s="98"/>
    </row>
    <row r="222" spans="1:4" ht="12.75">
      <c r="A222" s="98"/>
      <c r="B222" s="98"/>
      <c r="C222" s="98"/>
      <c r="D222" s="98"/>
    </row>
    <row r="223" spans="1:4" ht="12.75">
      <c r="A223" s="98"/>
      <c r="B223" s="98"/>
      <c r="C223" s="98"/>
      <c r="D223" s="98"/>
    </row>
    <row r="224" spans="1:4" ht="12.75">
      <c r="A224" s="98"/>
      <c r="B224" s="98"/>
      <c r="C224" s="98"/>
      <c r="D224" s="98"/>
    </row>
    <row r="225" spans="1:4" ht="12.75">
      <c r="A225" s="98"/>
      <c r="B225" s="98"/>
      <c r="C225" s="98"/>
      <c r="D225" s="98"/>
    </row>
    <row r="226" spans="1:4" ht="12.75">
      <c r="A226" s="98"/>
      <c r="B226" s="98"/>
      <c r="C226" s="98"/>
      <c r="D226" s="98"/>
    </row>
    <row r="227" spans="1:4" ht="12.75">
      <c r="A227" s="98"/>
      <c r="B227" s="98"/>
      <c r="C227" s="98"/>
      <c r="D227" s="98"/>
    </row>
    <row r="228" spans="1:4" ht="12.75">
      <c r="A228" s="98"/>
      <c r="B228" s="98"/>
      <c r="C228" s="98"/>
      <c r="D228" s="98"/>
    </row>
    <row r="229" spans="1:4" ht="12.75">
      <c r="A229" s="98"/>
      <c r="B229" s="98"/>
      <c r="C229" s="98"/>
      <c r="D229" s="98"/>
    </row>
    <row r="230" spans="1:4" ht="12.75">
      <c r="A230" s="98"/>
      <c r="B230" s="98"/>
      <c r="C230" s="98"/>
      <c r="D230" s="98"/>
    </row>
    <row r="231" spans="1:4" ht="12.75">
      <c r="A231" s="98"/>
      <c r="B231" s="98"/>
      <c r="C231" s="98"/>
      <c r="D231" s="98"/>
    </row>
    <row r="232" spans="1:4" ht="12.75">
      <c r="A232" s="98"/>
      <c r="B232" s="98"/>
      <c r="C232" s="98"/>
      <c r="D232" s="98"/>
    </row>
    <row r="233" spans="1:4" ht="12.75">
      <c r="A233" s="98"/>
      <c r="B233" s="98"/>
      <c r="C233" s="98"/>
      <c r="D233" s="98"/>
    </row>
    <row r="234" spans="1:4" ht="12.75">
      <c r="A234" s="98"/>
      <c r="B234" s="98"/>
      <c r="C234" s="98"/>
      <c r="D234" s="98"/>
    </row>
    <row r="235" spans="1:4" ht="12.75">
      <c r="A235" s="98"/>
      <c r="B235" s="98"/>
      <c r="C235" s="98"/>
      <c r="D235" s="98"/>
    </row>
    <row r="236" spans="1:4" ht="12.75">
      <c r="A236" s="98"/>
      <c r="B236" s="98"/>
      <c r="C236" s="98"/>
      <c r="D236" s="98"/>
    </row>
    <row r="237" spans="1:4" ht="12.75">
      <c r="A237" s="98"/>
      <c r="B237" s="98"/>
      <c r="C237" s="98"/>
      <c r="D237" s="98"/>
    </row>
    <row r="238" spans="1:4" ht="12.75">
      <c r="A238" s="98"/>
      <c r="B238" s="98"/>
      <c r="C238" s="98"/>
      <c r="D238" s="98"/>
    </row>
    <row r="239" spans="1:4" ht="12.75">
      <c r="A239" s="98"/>
      <c r="B239" s="98"/>
      <c r="C239" s="98"/>
      <c r="D239" s="98"/>
    </row>
    <row r="240" spans="1:4" ht="12.75">
      <c r="A240" s="98"/>
      <c r="B240" s="98"/>
      <c r="C240" s="98"/>
      <c r="D240" s="98"/>
    </row>
    <row r="241" spans="1:4" ht="12.75">
      <c r="A241" s="98"/>
      <c r="B241" s="98"/>
      <c r="C241" s="98"/>
      <c r="D241" s="98"/>
    </row>
    <row r="242" spans="1:4" ht="12.75">
      <c r="A242" s="98"/>
      <c r="B242" s="98"/>
      <c r="C242" s="98"/>
      <c r="D242" s="98"/>
    </row>
    <row r="243" spans="1:4" ht="12.75">
      <c r="A243" s="98"/>
      <c r="B243" s="98"/>
      <c r="C243" s="98"/>
      <c r="D243" s="98"/>
    </row>
    <row r="244" spans="1:4" ht="12.75">
      <c r="A244" s="98"/>
      <c r="B244" s="98"/>
      <c r="C244" s="98"/>
      <c r="D244" s="98"/>
    </row>
    <row r="245" spans="1:4" ht="12.75">
      <c r="A245" s="98"/>
      <c r="B245" s="98"/>
      <c r="C245" s="98"/>
      <c r="D245" s="98"/>
    </row>
    <row r="246" spans="1:4" ht="12.75">
      <c r="A246" s="98"/>
      <c r="B246" s="98"/>
      <c r="C246" s="98"/>
      <c r="D246" s="98"/>
    </row>
    <row r="247" spans="1:4" ht="12.75">
      <c r="A247" s="98"/>
      <c r="B247" s="98"/>
      <c r="C247" s="98"/>
      <c r="D247" s="98"/>
    </row>
    <row r="248" spans="1:4" ht="12.75">
      <c r="A248" s="98"/>
      <c r="B248" s="98"/>
      <c r="C248" s="98"/>
      <c r="D248" s="98"/>
    </row>
    <row r="249" spans="1:4" ht="12.75">
      <c r="A249" s="98"/>
      <c r="B249" s="98"/>
      <c r="C249" s="98"/>
      <c r="D249" s="98"/>
    </row>
    <row r="250" spans="1:4" ht="12.75">
      <c r="A250" s="98"/>
      <c r="B250" s="98"/>
      <c r="C250" s="98"/>
      <c r="D250" s="98"/>
    </row>
    <row r="251" spans="1:4" ht="12.75">
      <c r="A251" s="98"/>
      <c r="B251" s="98"/>
      <c r="C251" s="98"/>
      <c r="D251" s="98"/>
    </row>
    <row r="252" spans="1:4" ht="12.75">
      <c r="A252" s="98"/>
      <c r="B252" s="98"/>
      <c r="C252" s="98"/>
      <c r="D252" s="98"/>
    </row>
    <row r="253" spans="1:4" ht="12.75">
      <c r="A253" s="98"/>
      <c r="B253" s="98"/>
      <c r="C253" s="98"/>
      <c r="D253" s="98"/>
    </row>
    <row r="254" spans="1:4" ht="12.75">
      <c r="A254" s="98"/>
      <c r="B254" s="98"/>
      <c r="C254" s="98"/>
      <c r="D254" s="98"/>
    </row>
    <row r="255" spans="1:4" ht="12.75">
      <c r="A255" s="98"/>
      <c r="B255" s="98"/>
      <c r="C255" s="98"/>
      <c r="D255" s="98"/>
    </row>
    <row r="256" spans="1:4" ht="12.75">
      <c r="A256" s="98"/>
      <c r="B256" s="98"/>
      <c r="C256" s="98"/>
      <c r="D256" s="98"/>
    </row>
    <row r="257" spans="1:4" ht="12.75">
      <c r="A257" s="98"/>
      <c r="B257" s="98"/>
      <c r="C257" s="98"/>
      <c r="D257" s="98"/>
    </row>
    <row r="258" spans="1:4" ht="12.75">
      <c r="A258" s="98"/>
      <c r="B258" s="98"/>
      <c r="C258" s="98"/>
      <c r="D258" s="98"/>
    </row>
    <row r="259" spans="1:4" ht="12.75">
      <c r="A259" s="98"/>
      <c r="B259" s="98"/>
      <c r="C259" s="98"/>
      <c r="D259" s="98"/>
    </row>
    <row r="260" spans="1:4" ht="12.75">
      <c r="A260" s="98"/>
      <c r="B260" s="98"/>
      <c r="C260" s="98"/>
      <c r="D260" s="98"/>
    </row>
    <row r="261" spans="1:4" ht="12.75">
      <c r="A261" s="98"/>
      <c r="B261" s="98"/>
      <c r="C261" s="98"/>
      <c r="D261" s="98"/>
    </row>
    <row r="262" spans="1:4" ht="12.75">
      <c r="A262" s="98"/>
      <c r="B262" s="98"/>
      <c r="C262" s="98"/>
      <c r="D262" s="98"/>
    </row>
    <row r="263" spans="1:4" ht="12.75">
      <c r="A263" s="98"/>
      <c r="B263" s="98"/>
      <c r="C263" s="98"/>
      <c r="D263" s="98"/>
    </row>
    <row r="264" spans="1:4" ht="12.75">
      <c r="A264" s="98"/>
      <c r="B264" s="98"/>
      <c r="C264" s="98"/>
      <c r="D264" s="98"/>
    </row>
    <row r="265" spans="1:4" ht="12.75">
      <c r="A265" s="98"/>
      <c r="B265" s="98"/>
      <c r="C265" s="98"/>
      <c r="D265" s="98"/>
    </row>
    <row r="266" spans="1:4" ht="12.75">
      <c r="A266" s="98"/>
      <c r="B266" s="98"/>
      <c r="C266" s="98"/>
      <c r="D266" s="98"/>
    </row>
    <row r="267" spans="1:4" ht="12.75">
      <c r="A267" s="98"/>
      <c r="B267" s="98"/>
      <c r="C267" s="98"/>
      <c r="D267" s="98"/>
    </row>
    <row r="268" spans="1:4" ht="12.75">
      <c r="A268" s="98"/>
      <c r="B268" s="98"/>
      <c r="C268" s="98"/>
      <c r="D268" s="98"/>
    </row>
    <row r="269" spans="1:4" ht="12.75">
      <c r="A269" s="98"/>
      <c r="B269" s="98"/>
      <c r="C269" s="98"/>
      <c r="D269" s="98"/>
    </row>
    <row r="270" spans="1:4" ht="12.75">
      <c r="A270" s="98"/>
      <c r="B270" s="98"/>
      <c r="C270" s="98"/>
      <c r="D270" s="98"/>
    </row>
    <row r="271" spans="1:4" ht="12.75">
      <c r="A271" s="98"/>
      <c r="B271" s="98"/>
      <c r="C271" s="98"/>
      <c r="D271" s="98"/>
    </row>
    <row r="272" spans="1:4" ht="12.75">
      <c r="A272" s="98"/>
      <c r="B272" s="98"/>
      <c r="C272" s="98"/>
      <c r="D272" s="98"/>
    </row>
    <row r="273" spans="1:4" ht="12.75">
      <c r="A273" s="98"/>
      <c r="B273" s="98"/>
      <c r="C273" s="98"/>
      <c r="D273" s="98"/>
    </row>
    <row r="274" spans="1:4" ht="12.75">
      <c r="A274" s="98"/>
      <c r="B274" s="98"/>
      <c r="C274" s="98"/>
      <c r="D274" s="98"/>
    </row>
    <row r="275" spans="1:4" ht="12.75">
      <c r="A275" s="98"/>
      <c r="B275" s="98"/>
      <c r="C275" s="98"/>
      <c r="D275" s="98"/>
    </row>
    <row r="276" spans="1:4" ht="12.75">
      <c r="A276" s="98"/>
      <c r="B276" s="98"/>
      <c r="C276" s="98"/>
      <c r="D276" s="98"/>
    </row>
    <row r="277" spans="1:4" ht="12.75">
      <c r="A277" s="98"/>
      <c r="B277" s="98"/>
      <c r="C277" s="98"/>
      <c r="D277" s="98"/>
    </row>
    <row r="278" spans="1:4" ht="12.75">
      <c r="A278" s="98"/>
      <c r="B278" s="98"/>
      <c r="C278" s="98"/>
      <c r="D278" s="98"/>
    </row>
    <row r="279" spans="1:4" ht="12.75">
      <c r="A279" s="98"/>
      <c r="B279" s="98"/>
      <c r="C279" s="98"/>
      <c r="D279" s="98"/>
    </row>
    <row r="280" spans="1:4" ht="12.75">
      <c r="A280" s="98"/>
      <c r="B280" s="98"/>
      <c r="C280" s="98"/>
      <c r="D280" s="98"/>
    </row>
    <row r="281" spans="1:4" ht="12.75">
      <c r="A281" s="98"/>
      <c r="B281" s="98"/>
      <c r="C281" s="98"/>
      <c r="D281" s="98"/>
    </row>
    <row r="282" spans="1:4" ht="12.75">
      <c r="A282" s="98"/>
      <c r="B282" s="98"/>
      <c r="C282" s="98"/>
      <c r="D282" s="98"/>
    </row>
    <row r="283" spans="1:4" ht="12.75">
      <c r="A283" s="98"/>
      <c r="B283" s="98"/>
      <c r="C283" s="98"/>
      <c r="D283" s="98"/>
    </row>
    <row r="284" spans="1:4" ht="12.75">
      <c r="A284" s="98"/>
      <c r="B284" s="98"/>
      <c r="C284" s="98"/>
      <c r="D284" s="98"/>
    </row>
    <row r="285" spans="1:4" ht="12.75">
      <c r="A285" s="98"/>
      <c r="B285" s="98"/>
      <c r="C285" s="98"/>
      <c r="D285" s="98"/>
    </row>
    <row r="286" spans="1:4" ht="12.75">
      <c r="A286" s="98"/>
      <c r="B286" s="98"/>
      <c r="C286" s="98"/>
      <c r="D286" s="98"/>
    </row>
    <row r="287" spans="1:4" ht="12.75">
      <c r="A287" s="98"/>
      <c r="B287" s="98"/>
      <c r="C287" s="98"/>
      <c r="D287" s="98"/>
    </row>
    <row r="288" spans="1:4" ht="12.75">
      <c r="A288" s="98"/>
      <c r="B288" s="98"/>
      <c r="C288" s="98"/>
      <c r="D288" s="98"/>
    </row>
  </sheetData>
  <sheetProtection/>
  <conditionalFormatting sqref="B10:N17 B19:N21 B22:F22 J22 N22">
    <cfRule type="expression" priority="14" dxfId="0" stopIfTrue="1">
      <formula>B10&gt;2</formula>
    </cfRule>
  </conditionalFormatting>
  <conditionalFormatting sqref="B27:N34 B36:N38 B39:F39 H39:I39 K39:N39">
    <cfRule type="expression" priority="13" dxfId="0" stopIfTrue="1">
      <formula>B27&gt;2</formula>
    </cfRule>
  </conditionalFormatting>
  <conditionalFormatting sqref="B44:N56">
    <cfRule type="expression" priority="1" dxfId="11" stopIfTrue="1">
      <formula>B44&lt;-100</formula>
    </cfRule>
    <cfRule type="expression" priority="11" dxfId="10" stopIfTrue="1">
      <formula>B44&lt;-30</formula>
    </cfRule>
    <cfRule type="expression" priority="12" dxfId="0" stopIfTrue="1">
      <formula>B44&gt;19</formula>
    </cfRule>
  </conditionalFormatting>
  <conditionalFormatting sqref="B18:I18 K18:N18">
    <cfRule type="expression" priority="10" dxfId="0" stopIfTrue="1">
      <formula>B18&gt;2</formula>
    </cfRule>
  </conditionalFormatting>
  <conditionalFormatting sqref="J18">
    <cfRule type="expression" priority="9" dxfId="0" stopIfTrue="1">
      <formula>J18&gt;2</formula>
    </cfRule>
  </conditionalFormatting>
  <conditionalFormatting sqref="B35:I35 K35:N35">
    <cfRule type="expression" priority="8" dxfId="0" stopIfTrue="1">
      <formula>B35&gt;2</formula>
    </cfRule>
  </conditionalFormatting>
  <conditionalFormatting sqref="J35">
    <cfRule type="expression" priority="7" dxfId="0" stopIfTrue="1">
      <formula>J35&gt;2</formula>
    </cfRule>
  </conditionalFormatting>
  <conditionalFormatting sqref="G22">
    <cfRule type="expression" priority="6" dxfId="0" stopIfTrue="1">
      <formula>G22&gt;2</formula>
    </cfRule>
  </conditionalFormatting>
  <conditionalFormatting sqref="G39">
    <cfRule type="expression" priority="5" dxfId="0" stopIfTrue="1">
      <formula>G39&gt;2</formula>
    </cfRule>
  </conditionalFormatting>
  <conditionalFormatting sqref="J39">
    <cfRule type="expression" priority="4" dxfId="0" stopIfTrue="1">
      <formula>J39&gt;2</formula>
    </cfRule>
  </conditionalFormatting>
  <conditionalFormatting sqref="H22:I22">
    <cfRule type="expression" priority="3" dxfId="0" stopIfTrue="1">
      <formula>H22&gt;2</formula>
    </cfRule>
  </conditionalFormatting>
  <conditionalFormatting sqref="K22:M22">
    <cfRule type="expression" priority="2" dxfId="0" stopIfTrue="1">
      <formula>K22&gt;2</formula>
    </cfRule>
  </conditionalFormatting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5" sqref="A75:IV99"/>
    </sheetView>
  </sheetViews>
  <sheetFormatPr defaultColWidth="11.421875" defaultRowHeight="12.75"/>
  <cols>
    <col min="1" max="1" width="13.57421875" style="0" customWidth="1"/>
    <col min="2" max="7" width="8.7109375" style="0" customWidth="1"/>
    <col min="8" max="8" width="9.57421875" style="0" customWidth="1"/>
    <col min="9" max="11" width="8.7109375" style="0" customWidth="1"/>
    <col min="12" max="12" width="8.8515625" style="0" customWidth="1"/>
  </cols>
  <sheetData>
    <row r="1" spans="1:12" ht="12.75">
      <c r="A1" s="39" t="s">
        <v>61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38"/>
    </row>
    <row r="2" spans="1:12" ht="12.75">
      <c r="A2" s="39" t="str">
        <f>+Exp!A2</f>
        <v>ARGENTINA, BOLIVIA, BRASIL, CHILE, COLOMBIA, ECUADOR, MÉXICO, PARAGUAY, PERÚ Y URUGUAY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2.75">
      <c r="A3" s="39" t="s">
        <v>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3" ht="12.75">
      <c r="A4" s="40" t="str">
        <f>+Exp!A4</f>
        <v>Enero-diciembre 2012-2013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61"/>
      <c r="M4" s="14"/>
    </row>
    <row r="5" spans="1:12" ht="12.75">
      <c r="A5" s="40" t="s">
        <v>36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38"/>
    </row>
    <row r="6" spans="1:12" ht="9" customHeight="1" thickBo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15" customHeight="1" thickBot="1">
      <c r="A7" s="92" t="s">
        <v>0</v>
      </c>
      <c r="B7" s="90" t="s">
        <v>30</v>
      </c>
      <c r="C7" s="90" t="s">
        <v>31</v>
      </c>
      <c r="D7" s="90" t="s">
        <v>32</v>
      </c>
      <c r="E7" s="91" t="s">
        <v>33</v>
      </c>
      <c r="F7" s="90" t="s">
        <v>40</v>
      </c>
      <c r="G7" s="90" t="s">
        <v>34</v>
      </c>
      <c r="H7" s="90" t="s">
        <v>35</v>
      </c>
      <c r="I7" s="90" t="s">
        <v>41</v>
      </c>
      <c r="J7" s="90" t="s">
        <v>37</v>
      </c>
      <c r="K7" s="90" t="s">
        <v>38</v>
      </c>
      <c r="L7" s="90" t="s">
        <v>18</v>
      </c>
    </row>
    <row r="8" spans="1:12" ht="9" customHeight="1">
      <c r="A8" s="63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15">
      <c r="A9" s="64"/>
      <c r="B9" s="64" t="str">
        <f>+Exp!B10</f>
        <v>Enero-diciembre 2013</v>
      </c>
      <c r="C9" s="64"/>
      <c r="D9" s="65"/>
      <c r="E9" s="65"/>
      <c r="F9" s="65"/>
      <c r="G9" s="65"/>
      <c r="H9" s="65"/>
      <c r="I9" s="65"/>
      <c r="J9" s="65"/>
      <c r="K9" s="65"/>
      <c r="L9" s="65"/>
    </row>
    <row r="10" spans="1:12" ht="9" customHeight="1">
      <c r="A10" s="66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ht="14.25" customHeight="1">
      <c r="A11" s="39" t="s">
        <v>6</v>
      </c>
      <c r="B11" s="67">
        <f>+Exp!B25</f>
        <v>34029.15186864</v>
      </c>
      <c r="C11" s="67">
        <f>+Exp!C25</f>
        <v>8330.2957704</v>
      </c>
      <c r="D11" s="67">
        <f>+Exp!D25</f>
        <v>50403.523</v>
      </c>
      <c r="E11" s="67">
        <f>+Exp!E25</f>
        <v>11863.865037090005</v>
      </c>
      <c r="F11" s="67">
        <f>+Exp!F25</f>
        <v>13404.357516339998</v>
      </c>
      <c r="G11" s="67">
        <f>+Exp!G25</f>
        <v>6844.114468</v>
      </c>
      <c r="H11" s="67">
        <f>+Exp!H25</f>
        <v>21758.152388999995</v>
      </c>
      <c r="I11" s="67">
        <f>+Exp!I25</f>
        <v>5075.514074000001</v>
      </c>
      <c r="J11" s="67">
        <f>+Exp!J25</f>
        <v>7871.86769624</v>
      </c>
      <c r="K11" s="67">
        <f>+Exp!K25</f>
        <v>3274.16534</v>
      </c>
      <c r="L11" s="67">
        <f>SUM(B11:K11)</f>
        <v>162855.00715971</v>
      </c>
    </row>
    <row r="12" spans="1:12" ht="9" customHeight="1">
      <c r="A12" s="40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1:14" ht="14.25" customHeight="1">
      <c r="A13" s="39" t="s">
        <v>24</v>
      </c>
      <c r="B13" s="67">
        <f>SUM(B15:B26)</f>
        <v>48997.04802718997</v>
      </c>
      <c r="C13" s="67">
        <f aca="true" t="shared" si="0" ref="C13:K13">SUM(C15:C26)</f>
        <v>3832.3842295999993</v>
      </c>
      <c r="D13" s="67">
        <f t="shared" si="0"/>
        <v>191775.126</v>
      </c>
      <c r="E13" s="67">
        <f t="shared" si="0"/>
        <v>64337.35940317003</v>
      </c>
      <c r="F13" s="67">
        <f t="shared" si="0"/>
        <v>45417.512470169975</v>
      </c>
      <c r="G13" s="67">
        <f t="shared" si="0"/>
        <v>18113.535062</v>
      </c>
      <c r="H13" s="67">
        <f t="shared" si="0"/>
        <v>358430.440516</v>
      </c>
      <c r="I13" s="67">
        <f t="shared" si="0"/>
        <v>4356.826878999998</v>
      </c>
      <c r="J13" s="67">
        <f>SUM(J15:J26)</f>
        <v>33639.798004970035</v>
      </c>
      <c r="K13" s="67">
        <f t="shared" si="0"/>
        <v>5741.056213999999</v>
      </c>
      <c r="L13" s="67">
        <f>SUM(B13:K13)</f>
        <v>774641.0868061</v>
      </c>
      <c r="M13" s="2"/>
      <c r="N13" s="2"/>
    </row>
    <row r="14" spans="1:14" ht="6.75" customHeight="1">
      <c r="A14" s="7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2"/>
      <c r="N14" s="2"/>
    </row>
    <row r="15" spans="1:22" ht="14.25">
      <c r="A15" s="40" t="s">
        <v>53</v>
      </c>
      <c r="B15" s="67">
        <v>779.0317926299999</v>
      </c>
      <c r="C15" s="67">
        <v>31.74051799</v>
      </c>
      <c r="D15" s="67">
        <v>3392.338</v>
      </c>
      <c r="E15" s="67">
        <v>669.7688446600079</v>
      </c>
      <c r="F15" s="67">
        <v>5010.698268329999</v>
      </c>
      <c r="G15" s="67">
        <v>422.13306500000067</v>
      </c>
      <c r="H15" s="67">
        <v>6334.635825000001</v>
      </c>
      <c r="I15" s="67">
        <v>137.70657900000003</v>
      </c>
      <c r="J15" s="67">
        <v>431.75831948000024</v>
      </c>
      <c r="K15" s="67">
        <v>49.313105</v>
      </c>
      <c r="L15" s="67">
        <f>SUM(B15:K15)</f>
        <v>17259.124317090012</v>
      </c>
      <c r="M15" s="2"/>
      <c r="N15" s="18"/>
      <c r="O15" s="18"/>
      <c r="P15" s="32"/>
      <c r="Q15" s="32"/>
      <c r="R15" s="18"/>
      <c r="S15" s="18"/>
      <c r="T15" s="18"/>
      <c r="U15" s="18"/>
      <c r="V15" s="18"/>
    </row>
    <row r="16" spans="1:22" ht="6.75" customHeight="1">
      <c r="A16" s="7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2"/>
      <c r="N16" s="18"/>
      <c r="O16" s="18"/>
      <c r="P16" s="32"/>
      <c r="Q16" s="32"/>
      <c r="R16" s="18"/>
      <c r="S16" s="18"/>
      <c r="T16" s="18"/>
      <c r="U16" s="18"/>
      <c r="V16" s="18"/>
    </row>
    <row r="17" spans="1:22" ht="14.25">
      <c r="A17" s="40" t="s">
        <v>50</v>
      </c>
      <c r="B17" s="67">
        <v>1923.7392036899998</v>
      </c>
      <c r="C17" s="67">
        <v>165.75706421</v>
      </c>
      <c r="D17" s="67">
        <v>2701.746</v>
      </c>
      <c r="E17" s="67">
        <v>1377.3022211699997</v>
      </c>
      <c r="F17" s="67">
        <v>390.15200660000005</v>
      </c>
      <c r="G17" s="67">
        <v>122.639</v>
      </c>
      <c r="H17" s="67">
        <v>10451.8352</v>
      </c>
      <c r="I17" s="67">
        <v>6.595732</v>
      </c>
      <c r="J17" s="67">
        <v>2692.78841166</v>
      </c>
      <c r="K17" s="67">
        <v>53.727543</v>
      </c>
      <c r="L17" s="67">
        <f>SUM(B17:K17)</f>
        <v>19886.282382330002</v>
      </c>
      <c r="M17" s="2"/>
      <c r="N17" s="18"/>
      <c r="O17" s="18"/>
      <c r="P17" s="32"/>
      <c r="Q17" s="32"/>
      <c r="R17" s="18"/>
      <c r="S17" s="18"/>
      <c r="T17" s="18"/>
      <c r="U17" s="18"/>
      <c r="V17" s="18"/>
    </row>
    <row r="18" spans="1:22" ht="14.25">
      <c r="A18" s="40" t="s">
        <v>13</v>
      </c>
      <c r="B18" s="67">
        <v>4371.6407487199995</v>
      </c>
      <c r="C18" s="67">
        <v>1248.47319793</v>
      </c>
      <c r="D18" s="67">
        <v>24866.549</v>
      </c>
      <c r="E18" s="67">
        <v>9680.13175934</v>
      </c>
      <c r="F18" s="67">
        <v>18692.894802649997</v>
      </c>
      <c r="G18" s="67">
        <v>11130.850780000002</v>
      </c>
      <c r="H18" s="67">
        <v>299956.20640799997</v>
      </c>
      <c r="I18" s="67">
        <v>251.41749399999998</v>
      </c>
      <c r="J18" s="67">
        <v>7351.78697561</v>
      </c>
      <c r="K18" s="67">
        <v>354.63449399999996</v>
      </c>
      <c r="L18" s="67">
        <f>SUM(B18:K18)</f>
        <v>377904.58566025</v>
      </c>
      <c r="M18" s="2"/>
      <c r="N18" s="18"/>
      <c r="O18" s="18"/>
      <c r="P18" s="32"/>
      <c r="Q18" s="32"/>
      <c r="R18" s="18"/>
      <c r="S18" s="18"/>
      <c r="T18" s="18"/>
      <c r="U18" s="18"/>
      <c r="V18" s="18"/>
    </row>
    <row r="19" spans="1:22" ht="6.75" customHeight="1">
      <c r="A19" s="7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2"/>
      <c r="N19" s="18"/>
      <c r="O19" s="18"/>
      <c r="P19" s="32"/>
      <c r="Q19" s="32"/>
      <c r="R19" s="18"/>
      <c r="S19" s="18"/>
      <c r="T19" s="18"/>
      <c r="U19" s="18"/>
      <c r="V19" s="18"/>
    </row>
    <row r="20" spans="1:22" ht="14.25">
      <c r="A20" s="40" t="s">
        <v>49</v>
      </c>
      <c r="B20" s="67">
        <v>10733.09455132</v>
      </c>
      <c r="C20" s="67">
        <v>829.56912471</v>
      </c>
      <c r="D20" s="67">
        <v>47764.65</v>
      </c>
      <c r="E20" s="67">
        <v>11243.322211409999</v>
      </c>
      <c r="F20" s="67">
        <v>9289.829218390001</v>
      </c>
      <c r="G20" s="67">
        <v>3040.6830120000004</v>
      </c>
      <c r="H20" s="67">
        <v>19863.452588999997</v>
      </c>
      <c r="I20" s="67">
        <v>1367.992419</v>
      </c>
      <c r="J20" s="67">
        <v>6756.215139430001</v>
      </c>
      <c r="K20" s="67">
        <v>1072.8649290000003</v>
      </c>
      <c r="L20" s="67">
        <f>SUM(B20:K20)</f>
        <v>111961.67319426</v>
      </c>
      <c r="M20" s="2"/>
      <c r="N20" s="18"/>
      <c r="O20" s="18"/>
      <c r="P20" s="32"/>
      <c r="Q20" s="32"/>
      <c r="R20" s="18"/>
      <c r="S20" s="18"/>
      <c r="T20" s="18"/>
      <c r="U20" s="18"/>
      <c r="V20" s="18"/>
    </row>
    <row r="21" spans="1:22" ht="7.5" customHeight="1">
      <c r="A21" s="7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2"/>
      <c r="N21" s="18"/>
      <c r="O21" s="18"/>
      <c r="P21" s="32"/>
      <c r="Q21" s="32"/>
      <c r="R21" s="18"/>
      <c r="S21" s="18"/>
      <c r="T21" s="18"/>
      <c r="U21" s="18"/>
      <c r="V21" s="18"/>
    </row>
    <row r="22" spans="1:22" ht="14.25">
      <c r="A22" s="40" t="s">
        <v>14</v>
      </c>
      <c r="B22" s="67">
        <v>1508.4109506900002</v>
      </c>
      <c r="C22" s="67">
        <v>417.52880242000003</v>
      </c>
      <c r="D22" s="67">
        <v>7964.031</v>
      </c>
      <c r="E22" s="67">
        <v>7548.550455780001</v>
      </c>
      <c r="F22" s="67">
        <v>387.8548213</v>
      </c>
      <c r="G22" s="67">
        <v>570.418233</v>
      </c>
      <c r="H22" s="67">
        <v>2242.207191</v>
      </c>
      <c r="I22" s="67">
        <v>70.88623</v>
      </c>
      <c r="J22" s="67">
        <v>2226.72146808</v>
      </c>
      <c r="K22" s="67">
        <v>11.323635</v>
      </c>
      <c r="L22" s="67">
        <f>SUM(B22:K22)</f>
        <v>22947.93278727</v>
      </c>
      <c r="M22" s="2"/>
      <c r="N22" s="18"/>
      <c r="O22" s="18"/>
      <c r="P22" s="32"/>
      <c r="Q22" s="32"/>
      <c r="R22" s="18"/>
      <c r="S22" s="18"/>
      <c r="T22" s="18"/>
      <c r="U22" s="18"/>
      <c r="V22" s="18"/>
    </row>
    <row r="23" spans="1:22" ht="14.25">
      <c r="A23" s="40" t="s">
        <v>15</v>
      </c>
      <c r="B23" s="67">
        <v>5985.135705899999</v>
      </c>
      <c r="C23" s="67">
        <v>318.53435845</v>
      </c>
      <c r="D23" s="67">
        <v>46026.153</v>
      </c>
      <c r="E23" s="67">
        <v>19108.372715279995</v>
      </c>
      <c r="F23" s="67">
        <v>5180.615018370001</v>
      </c>
      <c r="G23" s="67">
        <v>690.6641800000001</v>
      </c>
      <c r="H23" s="67">
        <v>7423.850807</v>
      </c>
      <c r="I23" s="67">
        <v>170.61986</v>
      </c>
      <c r="J23" s="67">
        <v>7415.66838292</v>
      </c>
      <c r="K23" s="67">
        <v>1341.625748</v>
      </c>
      <c r="L23" s="67">
        <f>SUM(B23:K23)</f>
        <v>93661.23977592001</v>
      </c>
      <c r="M23" s="2"/>
      <c r="N23" s="18"/>
      <c r="O23" s="18"/>
      <c r="P23" s="32"/>
      <c r="Q23" s="32"/>
      <c r="R23" s="18"/>
      <c r="S23" s="18"/>
      <c r="T23" s="18"/>
      <c r="U23" s="18"/>
      <c r="V23" s="18"/>
    </row>
    <row r="24" spans="1:22" ht="14.25">
      <c r="A24" s="40" t="s">
        <v>27</v>
      </c>
      <c r="B24" s="67">
        <v>5766.563124430001</v>
      </c>
      <c r="C24" s="67">
        <v>459.07867229000004</v>
      </c>
      <c r="D24" s="67">
        <v>14837.582</v>
      </c>
      <c r="E24" s="67">
        <v>7024.522724229999</v>
      </c>
      <c r="F24" s="67">
        <v>510.0433384</v>
      </c>
      <c r="G24" s="67">
        <v>126.91267954098362</v>
      </c>
      <c r="H24" s="67">
        <v>3509.824687</v>
      </c>
      <c r="I24" s="67">
        <v>233.70180200000001</v>
      </c>
      <c r="J24" s="67">
        <v>2195.84926618</v>
      </c>
      <c r="K24" s="67">
        <v>118.71101700000001</v>
      </c>
      <c r="L24" s="67">
        <f>SUM(B24:K24)</f>
        <v>34782.789311070985</v>
      </c>
      <c r="M24" s="2"/>
      <c r="N24" s="18"/>
      <c r="O24" s="18"/>
      <c r="P24" s="32"/>
      <c r="Q24" s="18"/>
      <c r="R24" s="18"/>
      <c r="S24" s="18"/>
      <c r="T24" s="18"/>
      <c r="U24" s="18"/>
      <c r="V24" s="18"/>
    </row>
    <row r="25" spans="1:22" ht="7.5" customHeight="1">
      <c r="A25" s="7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2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4.25" customHeight="1">
      <c r="A26" s="40" t="s">
        <v>22</v>
      </c>
      <c r="B26" s="67">
        <v>17929.431949809976</v>
      </c>
      <c r="C26" s="67">
        <v>361.70249159999935</v>
      </c>
      <c r="D26" s="67">
        <v>44222.077</v>
      </c>
      <c r="E26" s="67">
        <v>7685.388471300021</v>
      </c>
      <c r="F26" s="67">
        <v>5955.424996129975</v>
      </c>
      <c r="G26" s="67">
        <v>2009.2341124590114</v>
      </c>
      <c r="H26" s="67">
        <v>8648.427809000015</v>
      </c>
      <c r="I26" s="67">
        <v>2117.9067629999986</v>
      </c>
      <c r="J26" s="67">
        <v>4569.010041610032</v>
      </c>
      <c r="K26" s="67">
        <v>2738.8557429999987</v>
      </c>
      <c r="L26" s="67">
        <f>SUM(B26:K26)</f>
        <v>96237.45937790902</v>
      </c>
      <c r="M26" s="2"/>
      <c r="N26" s="18"/>
      <c r="O26" s="18"/>
      <c r="P26" s="18"/>
      <c r="Q26" s="18"/>
      <c r="R26" s="18"/>
      <c r="S26" s="18"/>
      <c r="T26" s="18"/>
      <c r="U26" s="18"/>
      <c r="V26" s="18"/>
    </row>
    <row r="27" spans="1:14" ht="9" customHeight="1">
      <c r="A27" s="7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2"/>
      <c r="N27" s="2"/>
    </row>
    <row r="28" spans="1:14" ht="14.25" customHeight="1">
      <c r="A28" s="78" t="s">
        <v>23</v>
      </c>
      <c r="B28" s="67">
        <f aca="true" t="shared" si="1" ref="B28:L28">+B11+B13</f>
        <v>83026.19989582998</v>
      </c>
      <c r="C28" s="67">
        <f t="shared" si="1"/>
        <v>12162.68</v>
      </c>
      <c r="D28" s="67">
        <f t="shared" si="1"/>
        <v>242178.64899999998</v>
      </c>
      <c r="E28" s="67">
        <f t="shared" si="1"/>
        <v>76201.22444026003</v>
      </c>
      <c r="F28" s="67">
        <f t="shared" si="1"/>
        <v>58821.86998650998</v>
      </c>
      <c r="G28" s="67">
        <f t="shared" si="1"/>
        <v>24957.64953</v>
      </c>
      <c r="H28" s="67">
        <f t="shared" si="1"/>
        <v>380188.59290499997</v>
      </c>
      <c r="I28" s="67">
        <f t="shared" si="1"/>
        <v>9432.340952999999</v>
      </c>
      <c r="J28" s="67">
        <f t="shared" si="1"/>
        <v>41511.66570121003</v>
      </c>
      <c r="K28" s="67">
        <f t="shared" si="1"/>
        <v>9015.221554</v>
      </c>
      <c r="L28" s="67">
        <f t="shared" si="1"/>
        <v>937496.09396581</v>
      </c>
      <c r="M28" s="2"/>
      <c r="N28" s="2"/>
    </row>
    <row r="29" spans="1:12" ht="9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61"/>
    </row>
    <row r="30" spans="1:12" ht="15">
      <c r="A30" s="64"/>
      <c r="B30" s="64" t="str">
        <f>+Exp!B27</f>
        <v>Enero-diciembre 2012</v>
      </c>
      <c r="C30" s="64"/>
      <c r="D30" s="65"/>
      <c r="E30" s="65"/>
      <c r="F30" s="65"/>
      <c r="G30" s="65"/>
      <c r="H30" s="65"/>
      <c r="I30" s="65"/>
      <c r="J30" s="65"/>
      <c r="K30" s="65"/>
      <c r="L30" s="79"/>
    </row>
    <row r="31" spans="1:12" ht="9" customHeight="1">
      <c r="A31" s="66"/>
      <c r="B31" s="38"/>
      <c r="C31" s="38"/>
      <c r="D31" s="65"/>
      <c r="E31" s="65"/>
      <c r="F31" s="65"/>
      <c r="G31" s="65"/>
      <c r="H31" s="65"/>
      <c r="I31" s="65"/>
      <c r="J31" s="65"/>
      <c r="K31" s="65"/>
      <c r="L31" s="61"/>
    </row>
    <row r="32" spans="1:12" ht="14.25" customHeight="1">
      <c r="A32" s="39" t="s">
        <v>6</v>
      </c>
      <c r="B32" s="67">
        <f>+Exp!B42</f>
        <v>33768.97009457001</v>
      </c>
      <c r="C32" s="67">
        <f>+Exp!C42</f>
        <v>7761.082485440002</v>
      </c>
      <c r="D32" s="67">
        <f>+Exp!D42</f>
        <v>45047.781</v>
      </c>
      <c r="E32" s="67">
        <f>+Exp!E42</f>
        <v>11813.906693770003</v>
      </c>
      <c r="F32" s="67">
        <f>+Exp!F42</f>
        <v>13759.46958299</v>
      </c>
      <c r="G32" s="67">
        <f>+Exp!G42</f>
        <v>7364.030599</v>
      </c>
      <c r="H32" s="67">
        <f>+Exp!H42</f>
        <v>22746.141411000004</v>
      </c>
      <c r="I32" s="67">
        <f>+Exp!I42</f>
        <v>4208.270243</v>
      </c>
      <c r="J32" s="67">
        <f>+Exp!J42</f>
        <v>8214.888957300001</v>
      </c>
      <c r="K32" s="67">
        <f>+Exp!K42</f>
        <v>3372.5952069999994</v>
      </c>
      <c r="L32" s="67">
        <f>SUM(B32:K32)</f>
        <v>158057.13627407004</v>
      </c>
    </row>
    <row r="33" spans="1:12" ht="9" customHeight="1">
      <c r="A33" s="40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4" ht="14.25" customHeight="1">
      <c r="A34" s="39" t="s">
        <v>24</v>
      </c>
      <c r="B34" s="67">
        <f>SUM(B36:B47)</f>
        <v>47158.127719609976</v>
      </c>
      <c r="C34" s="67">
        <f aca="true" t="shared" si="2" ref="C34:K34">SUM(C36:C47)</f>
        <v>4206.6675145599975</v>
      </c>
      <c r="D34" s="67">
        <f t="shared" si="2"/>
        <v>197530.233</v>
      </c>
      <c r="E34" s="67">
        <f t="shared" si="2"/>
        <v>64920.17539766002</v>
      </c>
      <c r="F34" s="67">
        <f t="shared" si="2"/>
        <v>46365.69633494</v>
      </c>
      <c r="G34" s="67">
        <f t="shared" si="2"/>
        <v>16400.731163</v>
      </c>
      <c r="H34" s="67">
        <f t="shared" si="2"/>
        <v>347959.642482</v>
      </c>
      <c r="I34" s="67">
        <f t="shared" si="2"/>
        <v>3073.683945999999</v>
      </c>
      <c r="J34" s="67">
        <f t="shared" si="2"/>
        <v>37731.2924887</v>
      </c>
      <c r="K34" s="67">
        <f t="shared" si="2"/>
        <v>5336.866241999998</v>
      </c>
      <c r="L34" s="67">
        <f>SUM(B34:K34)</f>
        <v>770683.11628847</v>
      </c>
      <c r="M34" s="2"/>
      <c r="N34" s="2"/>
    </row>
    <row r="35" spans="1:14" ht="6.75" customHeight="1">
      <c r="A35" s="7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2"/>
      <c r="N35" s="2"/>
    </row>
    <row r="36" spans="1:23" ht="14.25" customHeight="1">
      <c r="A36" s="40" t="s">
        <v>53</v>
      </c>
      <c r="B36" s="67">
        <v>825.1577040400001</v>
      </c>
      <c r="C36" s="67">
        <v>14.02073531</v>
      </c>
      <c r="D36" s="67">
        <v>5500.427</v>
      </c>
      <c r="E36" s="67">
        <v>649.2031769400062</v>
      </c>
      <c r="F36" s="67">
        <v>4891.44176993</v>
      </c>
      <c r="G36" s="67">
        <v>511.00599999999844</v>
      </c>
      <c r="H36" s="67">
        <v>6275.888759</v>
      </c>
      <c r="I36" s="67">
        <v>123.538923</v>
      </c>
      <c r="J36" s="67">
        <v>450.17516603000007</v>
      </c>
      <c r="K36" s="67">
        <v>48.087371</v>
      </c>
      <c r="L36" s="67">
        <f>SUM(B36:K36)</f>
        <v>19288.946605250007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6.75" customHeight="1">
      <c r="A37" s="7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4.25" customHeight="1">
      <c r="A38" s="40" t="s">
        <v>50</v>
      </c>
      <c r="B38" s="67">
        <v>2194.07601813</v>
      </c>
      <c r="C38" s="67">
        <v>152.88246078</v>
      </c>
      <c r="D38" s="67">
        <v>3079.927</v>
      </c>
      <c r="E38" s="67">
        <v>1245.8917790200003</v>
      </c>
      <c r="F38" s="67">
        <v>466.97769418</v>
      </c>
      <c r="G38" s="67">
        <v>126.95</v>
      </c>
      <c r="H38" s="67">
        <v>10937.584082000001</v>
      </c>
      <c r="I38" s="67">
        <v>4.160312</v>
      </c>
      <c r="J38" s="67">
        <v>3445.33865957</v>
      </c>
      <c r="K38" s="67">
        <v>65.45924</v>
      </c>
      <c r="L38" s="67">
        <f>SUM(B38:K38)</f>
        <v>21719.247245680002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4.25" customHeight="1">
      <c r="A39" s="40" t="s">
        <v>13</v>
      </c>
      <c r="B39" s="67">
        <v>4132.596681720001</v>
      </c>
      <c r="C39" s="67">
        <v>1788.9280751400001</v>
      </c>
      <c r="D39" s="67">
        <v>26849.876</v>
      </c>
      <c r="E39" s="67">
        <v>8985.165678300003</v>
      </c>
      <c r="F39" s="67">
        <v>22067.818169839997</v>
      </c>
      <c r="G39" s="67">
        <v>10617.088852</v>
      </c>
      <c r="H39" s="67">
        <v>288215.67319799995</v>
      </c>
      <c r="I39" s="67">
        <v>155.483125</v>
      </c>
      <c r="J39" s="67">
        <v>6516.6124475999995</v>
      </c>
      <c r="K39" s="67">
        <v>331.42704599999996</v>
      </c>
      <c r="L39" s="67">
        <f>SUM(B39:K39)</f>
        <v>369660.6692736</v>
      </c>
      <c r="M39" s="26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6.75" customHeight="1">
      <c r="A40" s="7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4.25" customHeight="1">
      <c r="A41" s="40" t="s">
        <v>49</v>
      </c>
      <c r="B41" s="67">
        <v>11880.716945789998</v>
      </c>
      <c r="C41" s="67">
        <v>677.39580909</v>
      </c>
      <c r="D41" s="67">
        <v>49101.848</v>
      </c>
      <c r="E41" s="67">
        <v>12044.02129474</v>
      </c>
      <c r="F41" s="67">
        <v>9129.145142860001</v>
      </c>
      <c r="G41" s="67">
        <v>2445.4722979999997</v>
      </c>
      <c r="H41" s="67">
        <v>21991.839303</v>
      </c>
      <c r="I41" s="67">
        <v>1060.400207</v>
      </c>
      <c r="J41" s="67">
        <v>7869.450704199998</v>
      </c>
      <c r="K41" s="67">
        <v>984.885652</v>
      </c>
      <c r="L41" s="67">
        <f>SUM(B41:K41)</f>
        <v>117185.17535667999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7.5" customHeight="1">
      <c r="A42" s="7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4.25" customHeight="1">
      <c r="A43" s="40" t="s">
        <v>14</v>
      </c>
      <c r="B43" s="67">
        <v>1223.1862730899998</v>
      </c>
      <c r="C43" s="67">
        <v>441.82190464999996</v>
      </c>
      <c r="D43" s="67">
        <v>7955.713</v>
      </c>
      <c r="E43" s="67">
        <v>8440.599546290001</v>
      </c>
      <c r="F43" s="67">
        <v>360.24002972000005</v>
      </c>
      <c r="G43" s="67">
        <v>657.2975260000001</v>
      </c>
      <c r="H43" s="67">
        <v>2610.747895</v>
      </c>
      <c r="I43" s="67">
        <v>29.216734</v>
      </c>
      <c r="J43" s="67">
        <v>2575.3323894400005</v>
      </c>
      <c r="K43" s="67">
        <v>10.205167</v>
      </c>
      <c r="L43" s="67">
        <f>SUM(B43:K43)</f>
        <v>24304.360465190002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4.25" customHeight="1">
      <c r="A44" s="40" t="s">
        <v>15</v>
      </c>
      <c r="B44" s="67">
        <v>5021.34814317</v>
      </c>
      <c r="C44" s="67">
        <v>318.62003529000003</v>
      </c>
      <c r="D44" s="67">
        <v>41227.54</v>
      </c>
      <c r="E44" s="67">
        <v>17822.178677060005</v>
      </c>
      <c r="F44" s="67">
        <v>3769.0476019800003</v>
      </c>
      <c r="G44" s="67">
        <v>402.29563</v>
      </c>
      <c r="H44" s="67">
        <v>6545.815157</v>
      </c>
      <c r="I44" s="67">
        <v>91.846399</v>
      </c>
      <c r="J44" s="67">
        <v>7945.51488587</v>
      </c>
      <c r="K44" s="67">
        <v>862.4357289999999</v>
      </c>
      <c r="L44" s="67">
        <f>SUM(B44:K44)</f>
        <v>84006.64225837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4.25" customHeight="1">
      <c r="A45" s="40" t="s">
        <v>27</v>
      </c>
      <c r="B45" s="67">
        <v>5464.6413915699995</v>
      </c>
      <c r="C45" s="67">
        <v>364.97031087</v>
      </c>
      <c r="D45" s="67">
        <v>16210.949</v>
      </c>
      <c r="E45" s="67">
        <v>7354.947679050001</v>
      </c>
      <c r="F45" s="67">
        <v>1207.6518632900002</v>
      </c>
      <c r="G45" s="67">
        <v>103.89791000000001</v>
      </c>
      <c r="H45" s="67">
        <v>3645.852309</v>
      </c>
      <c r="I45" s="67">
        <v>138.256917</v>
      </c>
      <c r="J45" s="67">
        <v>2246.07345293</v>
      </c>
      <c r="K45" s="67">
        <v>131.653913</v>
      </c>
      <c r="L45" s="67">
        <f>SUM(B45:K45)</f>
        <v>36868.89474671001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7.5" customHeight="1">
      <c r="A46" s="7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4.25" customHeight="1">
      <c r="A47" s="40" t="s">
        <v>22</v>
      </c>
      <c r="B47" s="67">
        <v>16416.40456209998</v>
      </c>
      <c r="C47" s="67">
        <v>448.0281834299974</v>
      </c>
      <c r="D47" s="67">
        <v>47603.953</v>
      </c>
      <c r="E47" s="67">
        <v>8378.167566259996</v>
      </c>
      <c r="F47" s="67">
        <v>4473.374063140005</v>
      </c>
      <c r="G47" s="67">
        <v>1536.7229470000007</v>
      </c>
      <c r="H47" s="67">
        <v>7736.241779000104</v>
      </c>
      <c r="I47" s="67">
        <v>1470.781328999999</v>
      </c>
      <c r="J47" s="67">
        <v>6682.79478306</v>
      </c>
      <c r="K47" s="67">
        <v>2902.7121239999988</v>
      </c>
      <c r="L47" s="67">
        <f>SUM(B47:K47)</f>
        <v>97649.18033699007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14" ht="9" customHeight="1">
      <c r="A48" s="7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2"/>
      <c r="N48" s="2"/>
    </row>
    <row r="49" spans="1:14" ht="14.25" customHeight="1">
      <c r="A49" s="78" t="s">
        <v>23</v>
      </c>
      <c r="B49" s="67">
        <f aca="true" t="shared" si="3" ref="B49:L49">+B32+B34</f>
        <v>80927.09781417999</v>
      </c>
      <c r="C49" s="67">
        <f t="shared" si="3"/>
        <v>11967.75</v>
      </c>
      <c r="D49" s="67">
        <f t="shared" si="3"/>
        <v>242578.01400000002</v>
      </c>
      <c r="E49" s="67">
        <f t="shared" si="3"/>
        <v>76734.08209143003</v>
      </c>
      <c r="F49" s="67">
        <f t="shared" si="3"/>
        <v>60125.165917930004</v>
      </c>
      <c r="G49" s="67">
        <f t="shared" si="3"/>
        <v>23764.761762000002</v>
      </c>
      <c r="H49" s="67">
        <f t="shared" si="3"/>
        <v>370705.783893</v>
      </c>
      <c r="I49" s="67">
        <f t="shared" si="3"/>
        <v>7281.954188999999</v>
      </c>
      <c r="J49" s="67">
        <f t="shared" si="3"/>
        <v>45946.181446</v>
      </c>
      <c r="K49" s="67">
        <f t="shared" si="3"/>
        <v>8709.461448999999</v>
      </c>
      <c r="L49" s="67">
        <f t="shared" si="3"/>
        <v>928740.25256254</v>
      </c>
      <c r="M49" s="2"/>
      <c r="N49" s="2"/>
    </row>
    <row r="50" spans="1:12" ht="9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2" ht="15">
      <c r="A51" s="64"/>
      <c r="B51" s="64" t="str">
        <f>+Exp!B44</f>
        <v>Crecimiento 2013/2012</v>
      </c>
      <c r="C51" s="64"/>
      <c r="D51" s="65"/>
      <c r="E51" s="65"/>
      <c r="F51" s="65"/>
      <c r="G51" s="65"/>
      <c r="H51" s="65"/>
      <c r="I51" s="65"/>
      <c r="J51" s="65"/>
      <c r="K51" s="65"/>
      <c r="L51" s="65"/>
    </row>
    <row r="52" spans="1:12" ht="9" customHeight="1">
      <c r="A52" s="66"/>
      <c r="B52" s="38"/>
      <c r="C52" s="38"/>
      <c r="D52" s="65"/>
      <c r="E52" s="65"/>
      <c r="F52" s="65"/>
      <c r="G52" s="65"/>
      <c r="H52" s="65"/>
      <c r="I52" s="65"/>
      <c r="J52" s="65"/>
      <c r="K52" s="65"/>
      <c r="L52" s="38"/>
    </row>
    <row r="53" spans="1:12" ht="14.25" customHeight="1">
      <c r="A53" s="39" t="s">
        <v>6</v>
      </c>
      <c r="B53" s="69">
        <f aca="true" t="shared" si="4" ref="B53:L53">+(B11/B32-1)*100</f>
        <v>0.7704758935240141</v>
      </c>
      <c r="C53" s="69">
        <f t="shared" si="4"/>
        <v>7.334199656141505</v>
      </c>
      <c r="D53" s="69">
        <f t="shared" si="4"/>
        <v>11.88902512201433</v>
      </c>
      <c r="E53" s="69">
        <f t="shared" si="4"/>
        <v>0.42287741570150583</v>
      </c>
      <c r="F53" s="69">
        <f t="shared" si="4"/>
        <v>-2.5808557845064306</v>
      </c>
      <c r="G53" s="69">
        <f t="shared" si="4"/>
        <v>-7.060211442774311</v>
      </c>
      <c r="H53" s="69">
        <f t="shared" si="4"/>
        <v>-4.343545589328912</v>
      </c>
      <c r="I53" s="69">
        <f t="shared" si="4"/>
        <v>20.608083153465873</v>
      </c>
      <c r="J53" s="69">
        <f t="shared" si="4"/>
        <v>-4.175604355006913</v>
      </c>
      <c r="K53" s="69">
        <f t="shared" si="4"/>
        <v>-2.9185200404632905</v>
      </c>
      <c r="L53" s="69">
        <f t="shared" si="4"/>
        <v>3.0355294286241286</v>
      </c>
    </row>
    <row r="54" spans="1:12" ht="9" customHeight="1">
      <c r="A54" s="40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1:12" ht="14.25" customHeight="1">
      <c r="A55" s="39" t="s">
        <v>24</v>
      </c>
      <c r="B55" s="69">
        <f aca="true" t="shared" si="5" ref="B55:L55">(B13/B34-1)*100</f>
        <v>3.8994769226499804</v>
      </c>
      <c r="C55" s="69">
        <f t="shared" si="5"/>
        <v>-8.89738215973902</v>
      </c>
      <c r="D55" s="69">
        <f t="shared" si="5"/>
        <v>-2.9135322287601517</v>
      </c>
      <c r="E55" s="69">
        <f>(E13/E34-1)*100</f>
        <v>-0.8977424828568781</v>
      </c>
      <c r="F55" s="69">
        <f t="shared" si="5"/>
        <v>-2.0450115920193745</v>
      </c>
      <c r="G55" s="69">
        <f t="shared" si="5"/>
        <v>10.443460611463951</v>
      </c>
      <c r="H55" s="69">
        <f t="shared" si="5"/>
        <v>3.0091989862133683</v>
      </c>
      <c r="I55" s="69">
        <f t="shared" si="5"/>
        <v>41.74609216636745</v>
      </c>
      <c r="J55" s="69">
        <f t="shared" si="5"/>
        <v>-10.84376975677499</v>
      </c>
      <c r="K55" s="69">
        <f t="shared" si="5"/>
        <v>7.573545104411883</v>
      </c>
      <c r="L55" s="69">
        <f t="shared" si="5"/>
        <v>0.5135665274063728</v>
      </c>
    </row>
    <row r="56" spans="1:12" ht="6.75" customHeight="1">
      <c r="A56" s="77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1:13" ht="14.25" customHeight="1">
      <c r="A57" s="40" t="s">
        <v>53</v>
      </c>
      <c r="B57" s="69">
        <f aca="true" t="shared" si="6" ref="B57:L57">(B15/B36-1)*100</f>
        <v>-5.589951009869532</v>
      </c>
      <c r="C57" s="69">
        <f t="shared" si="6"/>
        <v>126.38269169350723</v>
      </c>
      <c r="D57" s="69">
        <f t="shared" si="6"/>
        <v>-38.32591542438431</v>
      </c>
      <c r="E57" s="69">
        <f aca="true" t="shared" si="7" ref="E57:J57">(E15/E36-1)*100</f>
        <v>3.1678322673861725</v>
      </c>
      <c r="F57" s="69">
        <f t="shared" si="7"/>
        <v>2.4380643583068906</v>
      </c>
      <c r="G57" s="69">
        <f t="shared" si="7"/>
        <v>-17.39175958794966</v>
      </c>
      <c r="H57" s="69">
        <f t="shared" si="7"/>
        <v>0.9360756421272542</v>
      </c>
      <c r="I57" s="69">
        <f t="shared" si="7"/>
        <v>11.468171857059195</v>
      </c>
      <c r="J57" s="69">
        <f t="shared" si="7"/>
        <v>-4.0910400972168475</v>
      </c>
      <c r="K57" s="69">
        <f t="shared" si="6"/>
        <v>2.5489727853909905</v>
      </c>
      <c r="L57" s="69">
        <f t="shared" si="6"/>
        <v>-10.523240743522633</v>
      </c>
      <c r="M57" s="17"/>
    </row>
    <row r="58" spans="1:12" ht="6.75" customHeight="1">
      <c r="A58" s="77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1:13" ht="14.25" customHeight="1">
      <c r="A59" s="40" t="s">
        <v>50</v>
      </c>
      <c r="B59" s="69">
        <f aca="true" t="shared" si="8" ref="B59:L59">+(B17/B38-1)*100</f>
        <v>-12.32121458901898</v>
      </c>
      <c r="C59" s="69">
        <f t="shared" si="8"/>
        <v>8.421242936772666</v>
      </c>
      <c r="D59" s="69">
        <f t="shared" si="8"/>
        <v>-12.27889492186016</v>
      </c>
      <c r="E59" s="69">
        <f>+(E17/E38-1)*100</f>
        <v>10.54750054241187</v>
      </c>
      <c r="F59" s="69">
        <f t="shared" si="8"/>
        <v>-16.451682497362906</v>
      </c>
      <c r="G59" s="69">
        <f t="shared" si="8"/>
        <v>-3.3958251280031604</v>
      </c>
      <c r="H59" s="69">
        <f t="shared" si="8"/>
        <v>-4.4410984944965985</v>
      </c>
      <c r="I59" s="69">
        <f t="shared" si="8"/>
        <v>58.539359548033886</v>
      </c>
      <c r="J59" s="69">
        <f t="shared" si="8"/>
        <v>-21.842562437793067</v>
      </c>
      <c r="K59" s="69">
        <f t="shared" si="8"/>
        <v>-17.92214055647453</v>
      </c>
      <c r="L59" s="69">
        <f t="shared" si="8"/>
        <v>-8.439357232855205</v>
      </c>
      <c r="M59" s="17"/>
    </row>
    <row r="60" spans="1:13" ht="14.25" customHeight="1">
      <c r="A60" s="40" t="s">
        <v>13</v>
      </c>
      <c r="B60" s="69">
        <f aca="true" t="shared" si="9" ref="B60:L60">+(B18/B39-1)*100</f>
        <v>5.784355101899474</v>
      </c>
      <c r="C60" s="69">
        <f t="shared" si="9"/>
        <v>-30.211101537310526</v>
      </c>
      <c r="D60" s="69">
        <f t="shared" si="9"/>
        <v>-7.386726851178016</v>
      </c>
      <c r="E60" s="69">
        <f>+(E18/E39-1)*100</f>
        <v>7.734593950987501</v>
      </c>
      <c r="F60" s="69">
        <f t="shared" si="9"/>
        <v>-15.293416599754728</v>
      </c>
      <c r="G60" s="69">
        <f t="shared" si="9"/>
        <v>4.839009404194838</v>
      </c>
      <c r="H60" s="69">
        <f t="shared" si="9"/>
        <v>4.073523510962729</v>
      </c>
      <c r="I60" s="69">
        <f t="shared" si="9"/>
        <v>61.700823803226214</v>
      </c>
      <c r="J60" s="69">
        <f t="shared" si="9"/>
        <v>12.816084042524057</v>
      </c>
      <c r="K60" s="69">
        <f t="shared" si="9"/>
        <v>7.002279469974226</v>
      </c>
      <c r="L60" s="69">
        <f t="shared" si="9"/>
        <v>2.230130785309048</v>
      </c>
      <c r="M60" s="17"/>
    </row>
    <row r="61" spans="1:12" ht="6.75" customHeight="1">
      <c r="A61" s="77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1:13" ht="14.25" customHeight="1">
      <c r="A62" s="40" t="s">
        <v>49</v>
      </c>
      <c r="B62" s="69">
        <f aca="true" t="shared" si="10" ref="B62:L62">+(B20/B41-1)*100</f>
        <v>-9.659538222368514</v>
      </c>
      <c r="C62" s="69">
        <f t="shared" si="10"/>
        <v>22.464460744808367</v>
      </c>
      <c r="D62" s="69">
        <f t="shared" si="10"/>
        <v>-2.723315016575334</v>
      </c>
      <c r="E62" s="69">
        <f>+(E20/E41-1)*100</f>
        <v>-6.648104181613257</v>
      </c>
      <c r="F62" s="69">
        <f t="shared" si="10"/>
        <v>1.7601218188065815</v>
      </c>
      <c r="G62" s="69">
        <f t="shared" si="10"/>
        <v>24.33929488740423</v>
      </c>
      <c r="H62" s="69">
        <f t="shared" si="10"/>
        <v>-9.67807505627627</v>
      </c>
      <c r="I62" s="69">
        <f t="shared" si="10"/>
        <v>29.007181436734662</v>
      </c>
      <c r="J62" s="69">
        <f t="shared" si="10"/>
        <v>-14.146293135502496</v>
      </c>
      <c r="K62" s="69">
        <f t="shared" si="10"/>
        <v>8.932943313910746</v>
      </c>
      <c r="L62" s="69">
        <f t="shared" si="10"/>
        <v>-4.4574769347070164</v>
      </c>
      <c r="M62" s="17"/>
    </row>
    <row r="63" spans="1:12" ht="7.5" customHeight="1">
      <c r="A63" s="77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1:13" ht="14.25" customHeight="1">
      <c r="A64" s="40" t="s">
        <v>14</v>
      </c>
      <c r="B64" s="69">
        <f>+(B22/B43-1)*100</f>
        <v>23.31817188231429</v>
      </c>
      <c r="C64" s="69">
        <f aca="true" t="shared" si="11" ref="C64:K64">+(C22/C43-1)*100</f>
        <v>-5.498392445988909</v>
      </c>
      <c r="D64" s="69">
        <f t="shared" si="11"/>
        <v>0.10455379674958465</v>
      </c>
      <c r="E64" s="69">
        <f>+(E22/E43-1)*100</f>
        <v>-10.56855126958478</v>
      </c>
      <c r="F64" s="69">
        <f t="shared" si="11"/>
        <v>7.665664363136937</v>
      </c>
      <c r="G64" s="69">
        <f t="shared" si="11"/>
        <v>-13.217650997213715</v>
      </c>
      <c r="H64" s="69">
        <f t="shared" si="11"/>
        <v>-14.116288466834137</v>
      </c>
      <c r="I64" s="69">
        <f t="shared" si="11"/>
        <v>142.62201928524934</v>
      </c>
      <c r="J64" s="69">
        <f t="shared" si="11"/>
        <v>-13.53654086709193</v>
      </c>
      <c r="K64" s="69">
        <f t="shared" si="11"/>
        <v>10.959820647716988</v>
      </c>
      <c r="L64" s="69">
        <f>+(L22/L43-1)*100</f>
        <v>-5.581005432596131</v>
      </c>
      <c r="M64" s="17"/>
    </row>
    <row r="65" spans="1:13" ht="14.25" customHeight="1">
      <c r="A65" s="40" t="s">
        <v>15</v>
      </c>
      <c r="B65" s="69">
        <f>+(B23/B44-1)*100</f>
        <v>19.193800852883225</v>
      </c>
      <c r="C65" s="69">
        <f aca="true" t="shared" si="12" ref="C65:K65">+(C23/C44-1)*100</f>
        <v>-0.026889972541133123</v>
      </c>
      <c r="D65" s="69">
        <f t="shared" si="12"/>
        <v>11.639338655665599</v>
      </c>
      <c r="E65" s="69">
        <f>+(E23/E44-1)*100</f>
        <v>7.21681709922215</v>
      </c>
      <c r="F65" s="69">
        <f t="shared" si="12"/>
        <v>37.45156775543137</v>
      </c>
      <c r="G65" s="69">
        <f t="shared" si="12"/>
        <v>71.68075626374566</v>
      </c>
      <c r="H65" s="69">
        <f t="shared" si="12"/>
        <v>13.413694535218301</v>
      </c>
      <c r="I65" s="69">
        <f t="shared" si="12"/>
        <v>85.76652090627961</v>
      </c>
      <c r="J65" s="69">
        <f t="shared" si="12"/>
        <v>-6.6684980213460925</v>
      </c>
      <c r="K65" s="69">
        <f t="shared" si="12"/>
        <v>55.562403421716326</v>
      </c>
      <c r="L65" s="69">
        <f>+(L23/L44-1)*100</f>
        <v>11.492659696903985</v>
      </c>
      <c r="M65" s="17"/>
    </row>
    <row r="66" spans="1:13" ht="14.25" customHeight="1">
      <c r="A66" s="40" t="s">
        <v>27</v>
      </c>
      <c r="B66" s="69">
        <f>+(B24/B45-1)*100</f>
        <v>5.525005416197293</v>
      </c>
      <c r="C66" s="69">
        <f aca="true" t="shared" si="13" ref="C66:K66">+(C24/C45-1)*100</f>
        <v>25.785210088916187</v>
      </c>
      <c r="D66" s="69">
        <f t="shared" si="13"/>
        <v>-8.471848255151503</v>
      </c>
      <c r="E66" s="69">
        <f>+(E24/E45-1)*100</f>
        <v>-4.492553438023661</v>
      </c>
      <c r="F66" s="69">
        <f t="shared" si="13"/>
        <v>-57.76569772264571</v>
      </c>
      <c r="G66" s="69">
        <f t="shared" si="13"/>
        <v>22.151330610003228</v>
      </c>
      <c r="H66" s="69">
        <f t="shared" si="13"/>
        <v>-3.731023927222943</v>
      </c>
      <c r="I66" s="69">
        <f t="shared" si="13"/>
        <v>69.03443753197539</v>
      </c>
      <c r="J66" s="69">
        <f t="shared" si="13"/>
        <v>-2.2360883471768234</v>
      </c>
      <c r="K66" s="69">
        <f t="shared" si="13"/>
        <v>-9.830999857938117</v>
      </c>
      <c r="L66" s="69">
        <f>+(L24/L45-1)*100</f>
        <v>-5.65817188166503</v>
      </c>
      <c r="M66" s="17"/>
    </row>
    <row r="67" spans="1:12" ht="7.5" customHeight="1">
      <c r="A67" s="77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1:13" ht="14.25" customHeight="1">
      <c r="A68" s="40" t="s">
        <v>22</v>
      </c>
      <c r="B68" s="69">
        <f aca="true" t="shared" si="14" ref="B68:L68">+(B26/B47-1)*100</f>
        <v>9.21655763286362</v>
      </c>
      <c r="C68" s="69">
        <f t="shared" si="14"/>
        <v>-19.26791550681233</v>
      </c>
      <c r="D68" s="69">
        <f t="shared" si="14"/>
        <v>-7.104191536362547</v>
      </c>
      <c r="E68" s="69">
        <f>+(E26/E47-1)*100</f>
        <v>-8.268861770560532</v>
      </c>
      <c r="F68" s="69">
        <f t="shared" si="14"/>
        <v>33.13049416550848</v>
      </c>
      <c r="G68" s="69">
        <f t="shared" si="14"/>
        <v>30.747973561626686</v>
      </c>
      <c r="H68" s="69">
        <f t="shared" si="14"/>
        <v>11.791074478515196</v>
      </c>
      <c r="I68" s="69">
        <f t="shared" si="14"/>
        <v>43.99875231214605</v>
      </c>
      <c r="J68" s="69">
        <f t="shared" si="14"/>
        <v>-31.63025066710311</v>
      </c>
      <c r="K68" s="69">
        <f t="shared" si="14"/>
        <v>-5.644940800199039</v>
      </c>
      <c r="L68" s="69">
        <f t="shared" si="14"/>
        <v>-1.4457069216650464</v>
      </c>
      <c r="M68" s="17"/>
    </row>
    <row r="69" spans="1:12" ht="7.5" customHeight="1">
      <c r="A69" s="77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1:12" ht="14.25" customHeight="1">
      <c r="A70" s="78" t="s">
        <v>23</v>
      </c>
      <c r="B70" s="69">
        <f aca="true" t="shared" si="15" ref="B70:L70">+(B28/B49-1)*100</f>
        <v>2.593818558117378</v>
      </c>
      <c r="C70" s="69">
        <f t="shared" si="15"/>
        <v>1.628794050677862</v>
      </c>
      <c r="D70" s="69">
        <f t="shared" si="15"/>
        <v>-0.16463363410998966</v>
      </c>
      <c r="E70" s="69">
        <f t="shared" si="15"/>
        <v>-0.6944210924880623</v>
      </c>
      <c r="F70" s="69">
        <f t="shared" si="15"/>
        <v>-2.167637979076864</v>
      </c>
      <c r="G70" s="69">
        <f t="shared" si="15"/>
        <v>5.019565438722107</v>
      </c>
      <c r="H70" s="69">
        <f t="shared" si="15"/>
        <v>2.5580418283241757</v>
      </c>
      <c r="I70" s="69">
        <f t="shared" si="15"/>
        <v>29.530352817219562</v>
      </c>
      <c r="J70" s="69">
        <f t="shared" si="15"/>
        <v>-9.651543621751902</v>
      </c>
      <c r="K70" s="69">
        <f t="shared" si="15"/>
        <v>3.510666035901777</v>
      </c>
      <c r="L70" s="69">
        <f t="shared" si="15"/>
        <v>0.9427653619094478</v>
      </c>
    </row>
    <row r="71" spans="1:12" ht="9" customHeight="1" thickBot="1">
      <c r="A71" s="62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</row>
    <row r="72" spans="1:12" ht="2.25" customHeight="1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</row>
    <row r="73" spans="1:12" s="13" customFormat="1" ht="12">
      <c r="A73" s="59" t="s">
        <v>48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</row>
    <row r="74" spans="2:12" s="13" customFormat="1" ht="12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6:8" ht="12.75">
      <c r="F75" s="34"/>
      <c r="H75" s="34"/>
    </row>
  </sheetData>
  <sheetProtection/>
  <printOptions/>
  <pageMargins left="0.5905511811023623" right="0.5905511811023623" top="0.7874015748031497" bottom="0.7874015748031497" header="0" footer="0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zoomScalePageLayoutView="0" workbookViewId="0" topLeftCell="A1">
      <pane xSplit="1" ySplit="7" topLeftCell="B8" activePane="bottomRight" state="frozen"/>
      <selection pane="topLeft" activeCell="L84" sqref="L84"/>
      <selection pane="topRight" activeCell="L84" sqref="L84"/>
      <selection pane="bottomLeft" activeCell="L84" sqref="L84"/>
      <selection pane="bottomRight" activeCell="A76" sqref="A76:IV102"/>
    </sheetView>
  </sheetViews>
  <sheetFormatPr defaultColWidth="11.421875" defaultRowHeight="12.75"/>
  <cols>
    <col min="1" max="1" width="13.57421875" style="0" customWidth="1"/>
    <col min="2" max="7" width="8.57421875" style="0" customWidth="1"/>
    <col min="8" max="8" width="10.140625" style="0" customWidth="1"/>
    <col min="9" max="11" width="8.57421875" style="0" customWidth="1"/>
    <col min="12" max="12" width="8.8515625" style="0" customWidth="1"/>
  </cols>
  <sheetData>
    <row r="1" spans="1:12" ht="12.75">
      <c r="A1" s="39" t="s">
        <v>62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2.75">
      <c r="A2" s="39" t="s">
        <v>68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2.75">
      <c r="A3" s="39" t="s">
        <v>21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2.75">
      <c r="A4" s="40" t="str">
        <f>+Exp!A4</f>
        <v>Enero-diciembre 2012-2013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2.75">
      <c r="A5" s="40" t="s">
        <v>36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38"/>
    </row>
    <row r="6" spans="1:12" ht="9" customHeight="1" thickBo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15" customHeight="1" thickBot="1">
      <c r="A7" s="92" t="s">
        <v>0</v>
      </c>
      <c r="B7" s="90" t="s">
        <v>30</v>
      </c>
      <c r="C7" s="90" t="s">
        <v>31</v>
      </c>
      <c r="D7" s="90" t="s">
        <v>32</v>
      </c>
      <c r="E7" s="91" t="s">
        <v>33</v>
      </c>
      <c r="F7" s="90" t="s">
        <v>40</v>
      </c>
      <c r="G7" s="90" t="s">
        <v>34</v>
      </c>
      <c r="H7" s="90" t="s">
        <v>35</v>
      </c>
      <c r="I7" s="90" t="s">
        <v>41</v>
      </c>
      <c r="J7" s="90" t="s">
        <v>37</v>
      </c>
      <c r="K7" s="90" t="s">
        <v>38</v>
      </c>
      <c r="L7" s="90" t="s">
        <v>18</v>
      </c>
    </row>
    <row r="8" spans="1:12" ht="7.5" customHeight="1">
      <c r="A8" s="63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15">
      <c r="A9" s="64"/>
      <c r="B9" s="64" t="str">
        <f>+Exp!B10</f>
        <v>Enero-diciembre 2013</v>
      </c>
      <c r="C9" s="64"/>
      <c r="D9" s="65"/>
      <c r="E9" s="65"/>
      <c r="F9" s="65"/>
      <c r="G9" s="65"/>
      <c r="H9" s="65"/>
      <c r="I9" s="65"/>
      <c r="J9" s="65"/>
      <c r="K9" s="65"/>
      <c r="L9" s="65"/>
    </row>
    <row r="10" spans="1:12" ht="7.5" customHeight="1">
      <c r="A10" s="66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ht="14.25" customHeight="1">
      <c r="A11" s="39" t="s">
        <v>6</v>
      </c>
      <c r="B11" s="67">
        <f>+Imp!B25</f>
        <v>26342.627395629996</v>
      </c>
      <c r="C11" s="67">
        <f>+Imp!C25</f>
        <v>4403.977091</v>
      </c>
      <c r="D11" s="67">
        <f>+Imp!D25</f>
        <v>37995.221999999994</v>
      </c>
      <c r="E11" s="67">
        <f>+Imp!E25</f>
        <v>18652.096768020027</v>
      </c>
      <c r="F11" s="67">
        <f>+Imp!F25</f>
        <v>13693.701778130124</v>
      </c>
      <c r="G11" s="67">
        <f>+Imp!G25</f>
        <v>8385.292145000001</v>
      </c>
      <c r="H11" s="67">
        <f>+Imp!H25</f>
        <v>9402.685244999997</v>
      </c>
      <c r="I11" s="67">
        <f>+Imp!I25</f>
        <v>5495.179844</v>
      </c>
      <c r="J11" s="67">
        <f>+Imp!J25</f>
        <v>11616.964796075</v>
      </c>
      <c r="K11" s="67">
        <f>+Imp!K25</f>
        <v>4644.085239</v>
      </c>
      <c r="L11" s="67">
        <f>SUM(B11:K11)</f>
        <v>140631.83230185515</v>
      </c>
    </row>
    <row r="12" spans="1:12" ht="9" customHeight="1">
      <c r="A12" s="40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1:12" ht="14.25" customHeight="1">
      <c r="A13" s="39" t="s">
        <v>24</v>
      </c>
      <c r="B13" s="67">
        <f>SUM(B15:B26)</f>
        <v>47660.079618359996</v>
      </c>
      <c r="C13" s="67">
        <f aca="true" t="shared" si="0" ref="C13:K13">SUM(C15:C26)</f>
        <v>4878.34292</v>
      </c>
      <c r="D13" s="67">
        <f t="shared" si="0"/>
        <v>201626.68300000002</v>
      </c>
      <c r="E13" s="67">
        <f t="shared" si="0"/>
        <v>53273.97462942016</v>
      </c>
      <c r="F13" s="67">
        <f t="shared" si="0"/>
        <v>45703.33149165049</v>
      </c>
      <c r="G13" s="67">
        <f t="shared" si="0"/>
        <v>18919.328255289</v>
      </c>
      <c r="H13" s="67">
        <f t="shared" si="0"/>
        <v>371807.48328300007</v>
      </c>
      <c r="I13" s="67">
        <f t="shared" si="0"/>
        <v>6646.8717</v>
      </c>
      <c r="J13" s="67">
        <f t="shared" si="0"/>
        <v>31656.772539269048</v>
      </c>
      <c r="K13" s="67">
        <f t="shared" si="0"/>
        <v>6998.294907999996</v>
      </c>
      <c r="L13" s="67">
        <f>SUM(B13:K13)</f>
        <v>789171.1623449889</v>
      </c>
    </row>
    <row r="14" spans="1:12" ht="6.75" customHeight="1">
      <c r="A14" s="7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1:19" ht="15" customHeight="1">
      <c r="A15" s="40" t="s">
        <v>53</v>
      </c>
      <c r="B15" s="67">
        <v>1960.6536026399997</v>
      </c>
      <c r="C15" s="67">
        <v>7.902883000000001</v>
      </c>
      <c r="D15" s="67">
        <v>2789.457</v>
      </c>
      <c r="E15" s="67">
        <v>1318.964336099982</v>
      </c>
      <c r="F15" s="67">
        <v>820.499</v>
      </c>
      <c r="G15" s="67">
        <v>396.5593569999977</v>
      </c>
      <c r="H15" s="67">
        <v>5409.475606</v>
      </c>
      <c r="I15" s="67">
        <v>24.236672</v>
      </c>
      <c r="J15" s="67">
        <v>260.123490425</v>
      </c>
      <c r="K15" s="67">
        <v>10.260974000000001</v>
      </c>
      <c r="L15" s="67">
        <f>SUM(B15:K15)</f>
        <v>12998.132921164977</v>
      </c>
      <c r="M15" s="2"/>
      <c r="N15" s="2"/>
      <c r="O15" s="2"/>
      <c r="P15" s="2"/>
      <c r="Q15" s="2"/>
      <c r="R15" s="2"/>
      <c r="S15" s="2"/>
    </row>
    <row r="16" spans="1:19" ht="6.75" customHeight="1">
      <c r="A16" s="7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2"/>
      <c r="N16" s="2"/>
      <c r="O16" s="2"/>
      <c r="P16" s="2"/>
      <c r="Q16" s="2"/>
      <c r="R16" s="2"/>
      <c r="S16" s="2"/>
    </row>
    <row r="17" spans="1:19" ht="14.25" customHeight="1">
      <c r="A17" s="40" t="s">
        <v>50</v>
      </c>
      <c r="B17" s="67">
        <v>490.54076971</v>
      </c>
      <c r="C17" s="67">
        <v>57.249421000000005</v>
      </c>
      <c r="D17" s="67">
        <v>3001.54</v>
      </c>
      <c r="E17" s="67">
        <v>1526.5375287800023</v>
      </c>
      <c r="F17" s="67">
        <v>1001.22742738</v>
      </c>
      <c r="G17" s="67">
        <v>257.224</v>
      </c>
      <c r="H17" s="67">
        <v>9847.045073000001</v>
      </c>
      <c r="I17" s="67">
        <v>20.115384</v>
      </c>
      <c r="J17" s="67">
        <v>615.888123276</v>
      </c>
      <c r="K17" s="67">
        <v>47.130453</v>
      </c>
      <c r="L17" s="67">
        <f>SUM(B17:K17)</f>
        <v>16864.498180146005</v>
      </c>
      <c r="M17" s="2"/>
      <c r="N17" s="2"/>
      <c r="O17" s="2"/>
      <c r="P17" s="2"/>
      <c r="Q17" s="2"/>
      <c r="R17" s="2"/>
      <c r="S17" s="2"/>
    </row>
    <row r="18" spans="1:19" ht="14.25" customHeight="1">
      <c r="A18" s="40" t="s">
        <v>13</v>
      </c>
      <c r="B18" s="67">
        <v>8117.814733530001</v>
      </c>
      <c r="C18" s="67">
        <v>1169.016636</v>
      </c>
      <c r="D18" s="67">
        <v>36280.347</v>
      </c>
      <c r="E18" s="67">
        <v>15036.643560820166</v>
      </c>
      <c r="F18" s="67">
        <v>16336.672869870303</v>
      </c>
      <c r="G18" s="67">
        <v>7879.130564</v>
      </c>
      <c r="H18" s="67">
        <v>187758.46149699998</v>
      </c>
      <c r="I18" s="67">
        <v>795.102927</v>
      </c>
      <c r="J18" s="67">
        <v>8800.816420197</v>
      </c>
      <c r="K18" s="67">
        <v>1012.355483</v>
      </c>
      <c r="L18" s="67">
        <f>SUM(B18:K18)</f>
        <v>283186.3616914175</v>
      </c>
      <c r="M18" s="2"/>
      <c r="N18" s="2"/>
      <c r="O18" s="2"/>
      <c r="P18" s="2"/>
      <c r="Q18" s="2"/>
      <c r="R18" s="2"/>
      <c r="S18" s="2"/>
    </row>
    <row r="19" spans="1:19" ht="6.75" customHeight="1">
      <c r="A19" s="7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2"/>
      <c r="N19" s="2"/>
      <c r="O19" s="2"/>
      <c r="P19" s="2"/>
      <c r="Q19" s="2"/>
      <c r="R19" s="2"/>
      <c r="S19" s="2"/>
    </row>
    <row r="20" spans="1:19" ht="14.25" customHeight="1">
      <c r="A20" s="40" t="s">
        <v>49</v>
      </c>
      <c r="B20" s="67">
        <v>13595.827907729998</v>
      </c>
      <c r="C20" s="67">
        <v>1160.763335</v>
      </c>
      <c r="D20" s="67">
        <v>50744.525</v>
      </c>
      <c r="E20" s="67">
        <v>11770.60657112998</v>
      </c>
      <c r="F20" s="67">
        <v>7940.89602742001</v>
      </c>
      <c r="G20" s="67">
        <v>2934.2376419999996</v>
      </c>
      <c r="H20" s="67">
        <v>43169.16282899999</v>
      </c>
      <c r="I20" s="67">
        <v>1032.752255</v>
      </c>
      <c r="J20" s="67">
        <v>5196.665748411999</v>
      </c>
      <c r="K20" s="67">
        <v>1575.9917990000001</v>
      </c>
      <c r="L20" s="67">
        <f>SUM(B20:K20)</f>
        <v>139121.42911469197</v>
      </c>
      <c r="M20" s="2"/>
      <c r="N20" s="2"/>
      <c r="O20" s="2"/>
      <c r="P20" s="2"/>
      <c r="Q20" s="2"/>
      <c r="R20" s="2"/>
      <c r="S20" s="2"/>
    </row>
    <row r="21" spans="1:19" ht="7.5" customHeight="1">
      <c r="A21" s="7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2"/>
      <c r="N21" s="2"/>
      <c r="O21" s="2"/>
      <c r="P21" s="2"/>
      <c r="Q21" s="2"/>
      <c r="R21" s="2"/>
      <c r="S21" s="2"/>
    </row>
    <row r="22" spans="1:19" ht="14.25" customHeight="1">
      <c r="A22" s="40" t="s">
        <v>14</v>
      </c>
      <c r="B22" s="67">
        <v>1522.1795420200003</v>
      </c>
      <c r="C22" s="67">
        <v>464.867789</v>
      </c>
      <c r="D22" s="67">
        <v>7081.665</v>
      </c>
      <c r="E22" s="67">
        <v>1890.2348125299945</v>
      </c>
      <c r="F22" s="67">
        <v>1478.8043751899859</v>
      </c>
      <c r="G22" s="67">
        <v>600.809019</v>
      </c>
      <c r="H22" s="67">
        <v>17076.11541</v>
      </c>
      <c r="I22" s="67">
        <v>278.367951</v>
      </c>
      <c r="J22" s="67">
        <v>1433.3659271159997</v>
      </c>
      <c r="K22" s="67">
        <v>93.83999</v>
      </c>
      <c r="L22" s="67">
        <f>SUM(B22:K22)</f>
        <v>31920.24981585598</v>
      </c>
      <c r="M22" s="2"/>
      <c r="N22" s="2"/>
      <c r="O22" s="2"/>
      <c r="P22" s="2"/>
      <c r="Q22" s="2"/>
      <c r="R22" s="2"/>
      <c r="S22" s="2"/>
    </row>
    <row r="23" spans="1:19" ht="14.25" customHeight="1">
      <c r="A23" s="40" t="s">
        <v>15</v>
      </c>
      <c r="B23" s="67">
        <v>11362.299332890003</v>
      </c>
      <c r="C23" s="67">
        <v>1260.3333329999998</v>
      </c>
      <c r="D23" s="67">
        <v>37302.15</v>
      </c>
      <c r="E23" s="67">
        <v>13860.494435860037</v>
      </c>
      <c r="F23" s="67">
        <v>10362.788612360207</v>
      </c>
      <c r="G23" s="67">
        <v>3696.73464</v>
      </c>
      <c r="H23" s="67">
        <v>61610.623708</v>
      </c>
      <c r="I23" s="67">
        <v>3475.409031</v>
      </c>
      <c r="J23" s="67">
        <v>8398.681524892001</v>
      </c>
      <c r="K23" s="67">
        <v>1994.222517</v>
      </c>
      <c r="L23" s="67">
        <f>SUM(B23:K23)</f>
        <v>153323.73713500221</v>
      </c>
      <c r="M23" s="2"/>
      <c r="N23" s="2"/>
      <c r="O23" s="2"/>
      <c r="P23" s="2"/>
      <c r="Q23" s="2"/>
      <c r="R23" s="2"/>
      <c r="S23" s="2"/>
    </row>
    <row r="24" spans="1:19" ht="14.25" customHeight="1">
      <c r="A24" s="40" t="s">
        <v>27</v>
      </c>
      <c r="B24" s="67">
        <v>3841.7605379999995</v>
      </c>
      <c r="C24" s="67">
        <v>389.61449899999997</v>
      </c>
      <c r="D24" s="67">
        <v>20052.325</v>
      </c>
      <c r="E24" s="67">
        <v>4174.616440199997</v>
      </c>
      <c r="F24" s="67">
        <v>2757.057</v>
      </c>
      <c r="G24" s="67">
        <v>1654.790459</v>
      </c>
      <c r="H24" s="67">
        <v>34095.412038999995</v>
      </c>
      <c r="I24" s="67">
        <v>489.159702</v>
      </c>
      <c r="J24" s="67">
        <v>3175.2993239059997</v>
      </c>
      <c r="K24" s="67">
        <v>555.019879</v>
      </c>
      <c r="L24" s="67">
        <f>SUM(B24:K24)</f>
        <v>71185.05488010599</v>
      </c>
      <c r="M24" s="2"/>
      <c r="N24" s="2"/>
      <c r="O24" s="2"/>
      <c r="P24" s="2"/>
      <c r="Q24" s="2"/>
      <c r="R24" s="2"/>
      <c r="S24" s="2"/>
    </row>
    <row r="25" spans="1:19" ht="7.5" customHeight="1">
      <c r="A25" s="7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2"/>
      <c r="N25" s="2"/>
      <c r="O25" s="2"/>
      <c r="P25" s="2"/>
      <c r="Q25" s="2"/>
      <c r="R25" s="2"/>
      <c r="S25" s="2"/>
    </row>
    <row r="26" spans="1:19" ht="14.25" customHeight="1">
      <c r="A26" s="40" t="s">
        <v>22</v>
      </c>
      <c r="B26" s="67">
        <v>6769.003191839993</v>
      </c>
      <c r="C26" s="67">
        <v>368.5950240000002</v>
      </c>
      <c r="D26" s="67">
        <v>44374.674</v>
      </c>
      <c r="E26" s="67">
        <v>3695.8769440000056</v>
      </c>
      <c r="F26" s="67">
        <v>5005.386179429978</v>
      </c>
      <c r="G26" s="67">
        <v>1499.8425742890015</v>
      </c>
      <c r="H26" s="67">
        <v>12841.187121000052</v>
      </c>
      <c r="I26" s="67">
        <v>531.727777999999</v>
      </c>
      <c r="J26" s="67">
        <v>3775.931981045045</v>
      </c>
      <c r="K26" s="67">
        <v>1709.4738129999973</v>
      </c>
      <c r="L26" s="67">
        <f>SUM(B26:K26)</f>
        <v>80571.69860660407</v>
      </c>
      <c r="M26" s="2"/>
      <c r="N26" s="2"/>
      <c r="O26" s="2"/>
      <c r="P26" s="2"/>
      <c r="Q26" s="2"/>
      <c r="R26" s="2"/>
      <c r="S26" s="2"/>
    </row>
    <row r="27" spans="1:12" ht="9" customHeight="1">
      <c r="A27" s="7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12" ht="14.25" customHeight="1">
      <c r="A28" s="78" t="s">
        <v>23</v>
      </c>
      <c r="B28" s="67">
        <f aca="true" t="shared" si="1" ref="B28:K28">+B11+B13</f>
        <v>74002.70701398999</v>
      </c>
      <c r="C28" s="67">
        <f t="shared" si="1"/>
        <v>9282.320011</v>
      </c>
      <c r="D28" s="67">
        <f t="shared" si="1"/>
        <v>239621.90500000003</v>
      </c>
      <c r="E28" s="67">
        <f t="shared" si="1"/>
        <v>71926.07139744019</v>
      </c>
      <c r="F28" s="67">
        <f t="shared" si="1"/>
        <v>59397.033269780615</v>
      </c>
      <c r="G28" s="67">
        <f t="shared" si="1"/>
        <v>27304.620400289</v>
      </c>
      <c r="H28" s="67">
        <f t="shared" si="1"/>
        <v>381210.16852800007</v>
      </c>
      <c r="I28" s="67">
        <f t="shared" si="1"/>
        <v>12142.051544</v>
      </c>
      <c r="J28" s="67">
        <f t="shared" si="1"/>
        <v>43273.73733534405</v>
      </c>
      <c r="K28" s="67">
        <f t="shared" si="1"/>
        <v>11642.380146999996</v>
      </c>
      <c r="L28" s="67">
        <f>SUM(B28:K28)</f>
        <v>929802.994646844</v>
      </c>
    </row>
    <row r="29" spans="1:12" ht="9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ht="15">
      <c r="A30" s="64"/>
      <c r="B30" s="64" t="str">
        <f>+Exp!B27</f>
        <v>Enero-diciembre 2012</v>
      </c>
      <c r="C30" s="64"/>
      <c r="D30" s="65"/>
      <c r="E30" s="65"/>
      <c r="F30" s="65"/>
      <c r="G30" s="65"/>
      <c r="H30" s="65"/>
      <c r="I30" s="65"/>
      <c r="J30" s="65"/>
      <c r="K30" s="65"/>
      <c r="L30" s="65"/>
    </row>
    <row r="31" spans="1:12" ht="7.5" customHeight="1">
      <c r="A31" s="66"/>
      <c r="B31" s="38"/>
      <c r="C31" s="38"/>
      <c r="D31" s="65"/>
      <c r="E31" s="65"/>
      <c r="F31" s="65"/>
      <c r="G31" s="65"/>
      <c r="H31" s="65"/>
      <c r="I31" s="65"/>
      <c r="J31" s="65"/>
      <c r="K31" s="65"/>
      <c r="L31" s="38"/>
    </row>
    <row r="32" spans="1:12" ht="14.25" customHeight="1">
      <c r="A32" s="39" t="s">
        <v>6</v>
      </c>
      <c r="B32" s="67">
        <f>+Imp!B42</f>
        <v>24525.788641799998</v>
      </c>
      <c r="C32" s="67">
        <f>+Imp!C42</f>
        <v>4552.215085</v>
      </c>
      <c r="D32" s="67">
        <f>+Imp!D42</f>
        <v>36719.225</v>
      </c>
      <c r="E32" s="67">
        <f>+Imp!E42</f>
        <v>20196.456259109942</v>
      </c>
      <c r="F32" s="67">
        <f>+Imp!F42</f>
        <v>15778.480674590106</v>
      </c>
      <c r="G32" s="67">
        <f>+Imp!G42</f>
        <v>8285.681394000001</v>
      </c>
      <c r="H32" s="67">
        <f>+Imp!H42</f>
        <v>9164.812234</v>
      </c>
      <c r="I32" s="67">
        <f>+Imp!I42</f>
        <v>5303.074215999999</v>
      </c>
      <c r="J32" s="67">
        <f>+Imp!J42</f>
        <v>11918.321350694998</v>
      </c>
      <c r="K32" s="67">
        <f>+Imp!K42</f>
        <v>5275.264502</v>
      </c>
      <c r="L32" s="67">
        <f>SUM(B32:K32)</f>
        <v>141719.31935719503</v>
      </c>
    </row>
    <row r="33" spans="1:12" ht="9" customHeight="1">
      <c r="A33" s="40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14.25" customHeight="1">
      <c r="A34" s="39" t="s">
        <v>24</v>
      </c>
      <c r="B34" s="67">
        <f>SUM(B36:B47)</f>
        <v>43981.95195583</v>
      </c>
      <c r="C34" s="67">
        <f aca="true" t="shared" si="2" ref="C34:K34">SUM(C36:C47)</f>
        <v>3728.8216190000007</v>
      </c>
      <c r="D34" s="67">
        <f t="shared" si="2"/>
        <v>186464.252</v>
      </c>
      <c r="E34" s="67">
        <f t="shared" si="2"/>
        <v>50500.57464695997</v>
      </c>
      <c r="F34" s="67">
        <f t="shared" si="2"/>
        <v>43332.92064821004</v>
      </c>
      <c r="G34" s="67">
        <f t="shared" si="2"/>
        <v>17191.289471188</v>
      </c>
      <c r="H34" s="67">
        <f t="shared" si="2"/>
        <v>361586.74672700005</v>
      </c>
      <c r="I34" s="67">
        <f t="shared" si="2"/>
        <v>6252.064503000004</v>
      </c>
      <c r="J34" s="67">
        <f t="shared" si="2"/>
        <v>30232.416032223973</v>
      </c>
      <c r="K34" s="67">
        <f t="shared" si="2"/>
        <v>6376.843342000003</v>
      </c>
      <c r="L34" s="67">
        <f>SUM(B34:K34)</f>
        <v>749647.880945412</v>
      </c>
    </row>
    <row r="35" spans="1:12" ht="6.75" customHeight="1">
      <c r="A35" s="7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9" ht="14.25" customHeight="1">
      <c r="A36" s="40" t="s">
        <v>53</v>
      </c>
      <c r="B36" s="67">
        <v>2131.1371061</v>
      </c>
      <c r="C36" s="67">
        <v>6.517214000000001</v>
      </c>
      <c r="D36" s="67">
        <v>1997.97</v>
      </c>
      <c r="E36" s="67">
        <v>1680.4098748799959</v>
      </c>
      <c r="F36" s="67">
        <v>866.459</v>
      </c>
      <c r="G36" s="67">
        <v>478.50865300000174</v>
      </c>
      <c r="H36" s="67">
        <v>4974.360771000001</v>
      </c>
      <c r="I36" s="67">
        <v>106.69945400000002</v>
      </c>
      <c r="J36" s="67">
        <v>263.4378723659999</v>
      </c>
      <c r="K36" s="67">
        <v>21.127033000000004</v>
      </c>
      <c r="L36" s="67">
        <f>SUM(B36:K36)</f>
        <v>12526.626978345997</v>
      </c>
      <c r="M36" s="2"/>
      <c r="N36" s="2"/>
      <c r="O36" s="2"/>
      <c r="P36" s="2"/>
      <c r="Q36" s="2"/>
      <c r="R36" s="2"/>
      <c r="S36" s="2"/>
    </row>
    <row r="37" spans="1:19" ht="6.75" customHeight="1">
      <c r="A37" s="7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2"/>
      <c r="N37" s="2"/>
      <c r="O37" s="2"/>
      <c r="P37" s="2"/>
      <c r="Q37" s="2"/>
      <c r="R37" s="2"/>
      <c r="S37" s="2"/>
    </row>
    <row r="38" spans="1:19" ht="14.25" customHeight="1">
      <c r="A38" s="40" t="s">
        <v>50</v>
      </c>
      <c r="B38" s="67">
        <v>511.38718516000006</v>
      </c>
      <c r="C38" s="67">
        <v>47.739301</v>
      </c>
      <c r="D38" s="67">
        <v>3073.581</v>
      </c>
      <c r="E38" s="67">
        <v>1019.4964363500002</v>
      </c>
      <c r="F38" s="67">
        <v>1141.7343693200055</v>
      </c>
      <c r="G38" s="67">
        <v>311.298</v>
      </c>
      <c r="H38" s="67">
        <v>9889.853</v>
      </c>
      <c r="I38" s="67">
        <v>16.74018</v>
      </c>
      <c r="J38" s="67">
        <v>588.3676609370001</v>
      </c>
      <c r="K38" s="67">
        <v>40.909948</v>
      </c>
      <c r="L38" s="67">
        <f>SUM(B38:K38)</f>
        <v>16641.107080767008</v>
      </c>
      <c r="M38" s="2"/>
      <c r="N38" s="2"/>
      <c r="O38" s="2"/>
      <c r="P38" s="2"/>
      <c r="Q38" s="2"/>
      <c r="R38" s="2"/>
      <c r="S38" s="2"/>
    </row>
    <row r="39" spans="1:19" ht="14.25" customHeight="1">
      <c r="A39" s="40" t="s">
        <v>13</v>
      </c>
      <c r="B39" s="67">
        <v>8490.003909640001</v>
      </c>
      <c r="C39" s="67">
        <v>910.471201</v>
      </c>
      <c r="D39" s="67">
        <v>32613.578</v>
      </c>
      <c r="E39" s="67">
        <v>15645.972460090004</v>
      </c>
      <c r="F39" s="67">
        <v>14242.067027999849</v>
      </c>
      <c r="G39" s="67">
        <v>6802.406246</v>
      </c>
      <c r="H39" s="67">
        <v>185683.883143</v>
      </c>
      <c r="I39" s="67">
        <v>933.111077</v>
      </c>
      <c r="J39" s="67">
        <v>7931.717989301998</v>
      </c>
      <c r="K39" s="67">
        <v>1046.785123</v>
      </c>
      <c r="L39" s="67">
        <f>SUM(B39:K39)</f>
        <v>274299.99617703183</v>
      </c>
      <c r="M39" s="2"/>
      <c r="N39" s="2"/>
      <c r="O39" s="2"/>
      <c r="P39" s="2"/>
      <c r="Q39" s="2"/>
      <c r="R39" s="2"/>
      <c r="S39" s="2"/>
    </row>
    <row r="40" spans="1:19" ht="6.75" customHeight="1">
      <c r="A40" s="7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2"/>
      <c r="N40" s="2"/>
      <c r="O40" s="2"/>
      <c r="P40" s="2"/>
      <c r="Q40" s="2"/>
      <c r="R40" s="2"/>
      <c r="S40" s="2"/>
    </row>
    <row r="41" spans="1:19" ht="14.25" customHeight="1">
      <c r="A41" s="40" t="s">
        <v>49</v>
      </c>
      <c r="B41" s="67">
        <v>12271.057365549997</v>
      </c>
      <c r="C41" s="67">
        <v>783.8686730000001</v>
      </c>
      <c r="D41" s="67">
        <v>47715.732</v>
      </c>
      <c r="E41" s="67">
        <v>10082.404892380024</v>
      </c>
      <c r="F41" s="67">
        <v>7358.385229269967</v>
      </c>
      <c r="G41" s="67">
        <v>2914.2090230000003</v>
      </c>
      <c r="H41" s="67">
        <v>40985.649037999996</v>
      </c>
      <c r="I41" s="67">
        <v>758.0565889999997</v>
      </c>
      <c r="J41" s="67">
        <v>5003.114198077</v>
      </c>
      <c r="K41" s="67">
        <v>1366.5742699999998</v>
      </c>
      <c r="L41" s="67">
        <f>SUM(B41:K41)</f>
        <v>129239.05127827701</v>
      </c>
      <c r="M41" s="2"/>
      <c r="N41" s="2"/>
      <c r="O41" s="2"/>
      <c r="P41" s="2"/>
      <c r="Q41" s="2"/>
      <c r="R41" s="2"/>
      <c r="S41" s="2"/>
    </row>
    <row r="42" spans="1:19" ht="7.5" customHeight="1">
      <c r="A42" s="7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2"/>
      <c r="N42" s="2"/>
      <c r="O42" s="2"/>
      <c r="P42" s="2"/>
      <c r="Q42" s="2"/>
      <c r="R42" s="2"/>
      <c r="S42" s="2"/>
    </row>
    <row r="43" spans="1:19" ht="14.25" customHeight="1">
      <c r="A43" s="40" t="s">
        <v>14</v>
      </c>
      <c r="B43" s="67">
        <v>1508.5346598700003</v>
      </c>
      <c r="C43" s="67">
        <v>369.196554</v>
      </c>
      <c r="D43" s="67">
        <v>7735.456</v>
      </c>
      <c r="E43" s="67">
        <v>2094.9602448200003</v>
      </c>
      <c r="F43" s="67">
        <v>1677.311884969996</v>
      </c>
      <c r="G43" s="67">
        <v>731.602998</v>
      </c>
      <c r="H43" s="67">
        <v>17655.205742</v>
      </c>
      <c r="I43" s="67">
        <v>311.21641600000004</v>
      </c>
      <c r="J43" s="67">
        <v>1499.9729062159997</v>
      </c>
      <c r="K43" s="67">
        <v>101.674017</v>
      </c>
      <c r="L43" s="67">
        <f>SUM(B43:K43)</f>
        <v>33685.131422875995</v>
      </c>
      <c r="M43" s="2"/>
      <c r="N43" s="2"/>
      <c r="O43" s="2"/>
      <c r="P43" s="2"/>
      <c r="Q43" s="2"/>
      <c r="R43" s="2"/>
      <c r="S43" s="2"/>
    </row>
    <row r="44" spans="1:19" ht="14.25" customHeight="1">
      <c r="A44" s="40" t="s">
        <v>15</v>
      </c>
      <c r="B44" s="67">
        <v>9951.815122549999</v>
      </c>
      <c r="C44" s="67">
        <v>1100.390868</v>
      </c>
      <c r="D44" s="67">
        <v>34251.274</v>
      </c>
      <c r="E44" s="67">
        <v>12419.784845490001</v>
      </c>
      <c r="F44" s="67">
        <v>9822.35096472015</v>
      </c>
      <c r="G44" s="67">
        <v>3058.5124100000003</v>
      </c>
      <c r="H44" s="67">
        <v>57274.888338</v>
      </c>
      <c r="I44" s="67">
        <v>3217.519992</v>
      </c>
      <c r="J44" s="67">
        <v>7823.51142132</v>
      </c>
      <c r="K44" s="67">
        <v>1689.1785590000002</v>
      </c>
      <c r="L44" s="67">
        <f>SUM(B44:K44)</f>
        <v>140609.22652108013</v>
      </c>
      <c r="M44" s="2"/>
      <c r="N44" s="2"/>
      <c r="O44" s="2"/>
      <c r="P44" s="2"/>
      <c r="Q44" s="2"/>
      <c r="R44" s="2"/>
      <c r="S44" s="2"/>
    </row>
    <row r="45" spans="1:19" ht="14.25" customHeight="1">
      <c r="A45" s="40" t="s">
        <v>27</v>
      </c>
      <c r="B45" s="67">
        <v>3554.2794686400002</v>
      </c>
      <c r="C45" s="67">
        <v>291.79875</v>
      </c>
      <c r="D45" s="67">
        <v>19761.482</v>
      </c>
      <c r="E45" s="67">
        <v>4004.0016033400007</v>
      </c>
      <c r="F45" s="67">
        <v>2814.911</v>
      </c>
      <c r="G45" s="67">
        <v>1464.9065110000001</v>
      </c>
      <c r="H45" s="67">
        <v>32025.172667</v>
      </c>
      <c r="I45" s="67">
        <v>527.4235800000001</v>
      </c>
      <c r="J45" s="67">
        <v>3101.106334759</v>
      </c>
      <c r="K45" s="67">
        <v>481.1763200000001</v>
      </c>
      <c r="L45" s="67">
        <f>SUM(B45:K45)</f>
        <v>68026.258234739</v>
      </c>
      <c r="M45" s="2"/>
      <c r="N45" s="2"/>
      <c r="O45" s="2"/>
      <c r="P45" s="2"/>
      <c r="Q45" s="2"/>
      <c r="R45" s="2"/>
      <c r="S45" s="2"/>
    </row>
    <row r="46" spans="1:19" ht="7.5" customHeight="1">
      <c r="A46" s="7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2"/>
      <c r="N46" s="2"/>
      <c r="O46" s="2"/>
      <c r="P46" s="2"/>
      <c r="Q46" s="2"/>
      <c r="R46" s="2"/>
      <c r="S46" s="2"/>
    </row>
    <row r="47" spans="1:19" ht="14.25" customHeight="1">
      <c r="A47" s="40" t="s">
        <v>22</v>
      </c>
      <c r="B47" s="67">
        <v>5563.737138319999</v>
      </c>
      <c r="C47" s="67">
        <v>218.83905800000113</v>
      </c>
      <c r="D47" s="67">
        <v>39315.179</v>
      </c>
      <c r="E47" s="67">
        <v>3553.544289609939</v>
      </c>
      <c r="F47" s="67">
        <v>5409.701171930074</v>
      </c>
      <c r="G47" s="67">
        <v>1429.8456301879958</v>
      </c>
      <c r="H47" s="67">
        <v>13097.734028000057</v>
      </c>
      <c r="I47" s="67">
        <v>381.2972150000036</v>
      </c>
      <c r="J47" s="67">
        <v>4021.187649246976</v>
      </c>
      <c r="K47" s="67">
        <v>1629.4180720000024</v>
      </c>
      <c r="L47" s="67">
        <f>SUM(B47:K47)</f>
        <v>74620.48325229503</v>
      </c>
      <c r="M47" s="2"/>
      <c r="N47" s="2"/>
      <c r="O47" s="2"/>
      <c r="P47" s="2"/>
      <c r="Q47" s="2"/>
      <c r="R47" s="2"/>
      <c r="S47" s="2"/>
    </row>
    <row r="48" spans="1:12" ht="9" customHeight="1">
      <c r="A48" s="7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1:12" ht="14.25" customHeight="1">
      <c r="A49" s="78" t="s">
        <v>23</v>
      </c>
      <c r="B49" s="67">
        <f aca="true" t="shared" si="3" ref="B49:K49">+B34+B32</f>
        <v>68507.74059763</v>
      </c>
      <c r="C49" s="67">
        <f t="shared" si="3"/>
        <v>8281.036704</v>
      </c>
      <c r="D49" s="67">
        <f t="shared" si="3"/>
        <v>223183.477</v>
      </c>
      <c r="E49" s="67">
        <f t="shared" si="3"/>
        <v>70697.03090606991</v>
      </c>
      <c r="F49" s="67">
        <f t="shared" si="3"/>
        <v>59111.40132280015</v>
      </c>
      <c r="G49" s="67">
        <f t="shared" si="3"/>
        <v>25476.970865188</v>
      </c>
      <c r="H49" s="67">
        <f t="shared" si="3"/>
        <v>370751.55896100006</v>
      </c>
      <c r="I49" s="67">
        <f t="shared" si="3"/>
        <v>11555.138719000002</v>
      </c>
      <c r="J49" s="67">
        <f t="shared" si="3"/>
        <v>42150.737382918975</v>
      </c>
      <c r="K49" s="67">
        <f t="shared" si="3"/>
        <v>11652.107844000002</v>
      </c>
      <c r="L49" s="67">
        <f>SUM(B49:K49)</f>
        <v>891367.2003026071</v>
      </c>
    </row>
    <row r="50" spans="1:12" ht="9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2" ht="15">
      <c r="A51" s="64"/>
      <c r="B51" s="64" t="str">
        <f>+Exp!B44</f>
        <v>Crecimiento 2013/2012</v>
      </c>
      <c r="C51" s="64"/>
      <c r="D51" s="65"/>
      <c r="E51" s="65"/>
      <c r="F51" s="65"/>
      <c r="G51" s="65"/>
      <c r="H51" s="65"/>
      <c r="I51" s="65"/>
      <c r="J51" s="65"/>
      <c r="K51" s="65"/>
      <c r="L51" s="65"/>
    </row>
    <row r="52" spans="1:12" ht="9" customHeight="1">
      <c r="A52" s="66"/>
      <c r="B52" s="38"/>
      <c r="C52" s="38"/>
      <c r="D52" s="65"/>
      <c r="E52" s="65"/>
      <c r="F52" s="65"/>
      <c r="G52" s="65"/>
      <c r="H52" s="65"/>
      <c r="I52" s="65"/>
      <c r="J52" s="65"/>
      <c r="K52" s="65"/>
      <c r="L52" s="38"/>
    </row>
    <row r="53" spans="1:12" ht="14.25" customHeight="1">
      <c r="A53" s="39" t="s">
        <v>6</v>
      </c>
      <c r="B53" s="69">
        <f aca="true" t="shared" si="4" ref="B53:L53">+(B11/B32-1)*100</f>
        <v>7.407870875693301</v>
      </c>
      <c r="C53" s="69">
        <f t="shared" si="4"/>
        <v>-3.256392574429512</v>
      </c>
      <c r="D53" s="69">
        <f t="shared" si="4"/>
        <v>3.4750107062444746</v>
      </c>
      <c r="E53" s="69">
        <f t="shared" si="4"/>
        <v>-7.646685494111405</v>
      </c>
      <c r="F53" s="69">
        <f t="shared" si="4"/>
        <v>-13.212798744414854</v>
      </c>
      <c r="G53" s="69">
        <f t="shared" si="4"/>
        <v>1.2022034913402813</v>
      </c>
      <c r="H53" s="69">
        <f t="shared" si="4"/>
        <v>2.595503376681574</v>
      </c>
      <c r="I53" s="69">
        <f t="shared" si="4"/>
        <v>3.622533273632045</v>
      </c>
      <c r="J53" s="69">
        <f t="shared" si="4"/>
        <v>-2.528515096653472</v>
      </c>
      <c r="K53" s="69">
        <f t="shared" si="4"/>
        <v>-11.964883708877583</v>
      </c>
      <c r="L53" s="69">
        <f t="shared" si="4"/>
        <v>-0.7673527224604682</v>
      </c>
    </row>
    <row r="54" spans="1:12" ht="9" customHeight="1">
      <c r="A54" s="40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1:12" ht="14.25" customHeight="1">
      <c r="A55" s="39" t="s">
        <v>24</v>
      </c>
      <c r="B55" s="69">
        <f aca="true" t="shared" si="5" ref="B55:L55">+(B13/B34-1)*100</f>
        <v>8.362811332757225</v>
      </c>
      <c r="C55" s="69">
        <f t="shared" si="5"/>
        <v>30.828004620620053</v>
      </c>
      <c r="D55" s="69">
        <f t="shared" si="5"/>
        <v>8.131548453587767</v>
      </c>
      <c r="E55" s="69">
        <f t="shared" si="5"/>
        <v>5.4918186611707</v>
      </c>
      <c r="F55" s="69">
        <f t="shared" si="5"/>
        <v>5.47023096523811</v>
      </c>
      <c r="G55" s="69">
        <f t="shared" si="5"/>
        <v>10.05182762466501</v>
      </c>
      <c r="H55" s="69">
        <f t="shared" si="5"/>
        <v>2.826634728323363</v>
      </c>
      <c r="I55" s="69">
        <f t="shared" si="5"/>
        <v>6.314829234576047</v>
      </c>
      <c r="J55" s="69">
        <f t="shared" si="5"/>
        <v>4.711355207360501</v>
      </c>
      <c r="K55" s="69">
        <f t="shared" si="5"/>
        <v>9.745441947850718</v>
      </c>
      <c r="L55" s="69">
        <f t="shared" si="5"/>
        <v>5.272246131041203</v>
      </c>
    </row>
    <row r="56" spans="1:12" ht="6.75" customHeight="1">
      <c r="A56" s="77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1:12" ht="14.25" customHeight="1">
      <c r="A57" s="40" t="s">
        <v>53</v>
      </c>
      <c r="B57" s="69">
        <f aca="true" t="shared" si="6" ref="B57:L57">(B15/B36-1)*100</f>
        <v>-7.999649716201818</v>
      </c>
      <c r="C57" s="69">
        <f t="shared" si="6"/>
        <v>21.261677152230995</v>
      </c>
      <c r="D57" s="69">
        <f t="shared" si="6"/>
        <v>39.614558777158805</v>
      </c>
      <c r="E57" s="69">
        <f t="shared" si="6"/>
        <v>-21.509367695534763</v>
      </c>
      <c r="F57" s="69">
        <f t="shared" si="6"/>
        <v>-5.304347926445441</v>
      </c>
      <c r="G57" s="69">
        <f t="shared" si="6"/>
        <v>-17.125979955895122</v>
      </c>
      <c r="H57" s="69">
        <f t="shared" si="6"/>
        <v>8.747150740185017</v>
      </c>
      <c r="I57" s="69">
        <f t="shared" si="6"/>
        <v>-77.28510213369977</v>
      </c>
      <c r="J57" s="69">
        <f t="shared" si="6"/>
        <v>-1.2581265978322098</v>
      </c>
      <c r="K57" s="69">
        <f t="shared" si="6"/>
        <v>-51.43201603367591</v>
      </c>
      <c r="L57" s="69">
        <f t="shared" si="6"/>
        <v>3.764029563856597</v>
      </c>
    </row>
    <row r="58" spans="1:12" ht="6.75" customHeight="1">
      <c r="A58" s="77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1:12" ht="14.25" customHeight="1">
      <c r="A59" s="40" t="s">
        <v>50</v>
      </c>
      <c r="B59" s="69">
        <f aca="true" t="shared" si="7" ref="B59:L59">+(B17/B38-1)*100</f>
        <v>-4.0764446303983455</v>
      </c>
      <c r="C59" s="69">
        <f t="shared" si="7"/>
        <v>19.92094521869938</v>
      </c>
      <c r="D59" s="69">
        <f t="shared" si="7"/>
        <v>-2.343878362079943</v>
      </c>
      <c r="E59" s="69">
        <f t="shared" si="7"/>
        <v>49.73446442297631</v>
      </c>
      <c r="F59" s="69">
        <f t="shared" si="7"/>
        <v>-12.30644760424342</v>
      </c>
      <c r="G59" s="69">
        <f t="shared" si="7"/>
        <v>-17.370493867612392</v>
      </c>
      <c r="H59" s="69">
        <f t="shared" si="7"/>
        <v>-0.4328469492923537</v>
      </c>
      <c r="I59" s="69">
        <f t="shared" si="7"/>
        <v>20.16229216173302</v>
      </c>
      <c r="J59" s="69">
        <f t="shared" si="7"/>
        <v>4.677426066410995</v>
      </c>
      <c r="K59" s="69">
        <f t="shared" si="7"/>
        <v>15.205360319695348</v>
      </c>
      <c r="L59" s="69">
        <f t="shared" si="7"/>
        <v>1.3424052756513039</v>
      </c>
    </row>
    <row r="60" spans="1:12" ht="14.25" customHeight="1">
      <c r="A60" s="40" t="s">
        <v>13</v>
      </c>
      <c r="B60" s="69">
        <f aca="true" t="shared" si="8" ref="B60:L60">+(B18/B39-1)*100</f>
        <v>-4.383851645667647</v>
      </c>
      <c r="C60" s="69">
        <f t="shared" si="8"/>
        <v>28.396882264483626</v>
      </c>
      <c r="D60" s="69">
        <f t="shared" si="8"/>
        <v>11.243074893530537</v>
      </c>
      <c r="E60" s="69">
        <f t="shared" si="8"/>
        <v>-3.894477641604721</v>
      </c>
      <c r="F60" s="69">
        <f t="shared" si="8"/>
        <v>14.707175845700405</v>
      </c>
      <c r="G60" s="69">
        <f t="shared" si="8"/>
        <v>15.82858005037766</v>
      </c>
      <c r="H60" s="69">
        <f t="shared" si="8"/>
        <v>1.1172635550724008</v>
      </c>
      <c r="I60" s="69">
        <f t="shared" si="8"/>
        <v>-14.790109495185</v>
      </c>
      <c r="J60" s="69">
        <f t="shared" si="8"/>
        <v>10.957253297043689</v>
      </c>
      <c r="K60" s="69">
        <f t="shared" si="8"/>
        <v>-3.2890838094190245</v>
      </c>
      <c r="L60" s="69">
        <f t="shared" si="8"/>
        <v>3.2396520737282275</v>
      </c>
    </row>
    <row r="61" spans="1:12" ht="6.75" customHeight="1">
      <c r="A61" s="77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1:12" ht="14.25" customHeight="1">
      <c r="A62" s="40" t="s">
        <v>49</v>
      </c>
      <c r="B62" s="69">
        <f aca="true" t="shared" si="9" ref="B62:L62">+(B20/B41-1)*100</f>
        <v>10.795895599829786</v>
      </c>
      <c r="C62" s="69">
        <f t="shared" si="9"/>
        <v>48.0813527803783</v>
      </c>
      <c r="D62" s="69">
        <f t="shared" si="9"/>
        <v>6.347577356667178</v>
      </c>
      <c r="E62" s="69">
        <f t="shared" si="9"/>
        <v>16.74403772482742</v>
      </c>
      <c r="F62" s="69">
        <f t="shared" si="9"/>
        <v>7.916285706719317</v>
      </c>
      <c r="G62" s="69">
        <f t="shared" si="9"/>
        <v>0.6872746203832936</v>
      </c>
      <c r="H62" s="69">
        <f t="shared" si="9"/>
        <v>5.327508145535398</v>
      </c>
      <c r="I62" s="69">
        <f t="shared" si="9"/>
        <v>36.236828488275364</v>
      </c>
      <c r="J62" s="69">
        <f t="shared" si="9"/>
        <v>3.8686214759877435</v>
      </c>
      <c r="K62" s="69">
        <f t="shared" si="9"/>
        <v>15.324269862039785</v>
      </c>
      <c r="L62" s="69">
        <f t="shared" si="9"/>
        <v>7.6465880387316165</v>
      </c>
    </row>
    <row r="63" spans="1:12" ht="7.5" customHeight="1">
      <c r="A63" s="77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1:12" ht="14.25" customHeight="1">
      <c r="A64" s="40" t="s">
        <v>14</v>
      </c>
      <c r="B64" s="69">
        <f aca="true" t="shared" si="10" ref="B64:L64">+(B22/B43-1)*100</f>
        <v>0.9045123398872423</v>
      </c>
      <c r="C64" s="69">
        <f t="shared" si="10"/>
        <v>25.91336077313442</v>
      </c>
      <c r="D64" s="69">
        <f t="shared" si="10"/>
        <v>-8.451874071806497</v>
      </c>
      <c r="E64" s="69">
        <f t="shared" si="10"/>
        <v>-9.772282447660285</v>
      </c>
      <c r="F64" s="69">
        <f t="shared" si="10"/>
        <v>-11.83485978718628</v>
      </c>
      <c r="G64" s="69">
        <f t="shared" si="10"/>
        <v>-17.87772594666157</v>
      </c>
      <c r="H64" s="69">
        <f t="shared" si="10"/>
        <v>-3.2799976418422583</v>
      </c>
      <c r="I64" s="69">
        <f t="shared" si="10"/>
        <v>-10.554862568689183</v>
      </c>
      <c r="J64" s="69">
        <f t="shared" si="10"/>
        <v>-4.440545480786728</v>
      </c>
      <c r="K64" s="69">
        <f t="shared" si="10"/>
        <v>-7.705043265871958</v>
      </c>
      <c r="L64" s="69">
        <f t="shared" si="10"/>
        <v>-5.239349031666418</v>
      </c>
    </row>
    <row r="65" spans="1:12" ht="14.25" customHeight="1">
      <c r="A65" s="40" t="s">
        <v>15</v>
      </c>
      <c r="B65" s="69">
        <f aca="true" t="shared" si="11" ref="B65:L65">+(B23/B44-1)*100</f>
        <v>14.17313518158072</v>
      </c>
      <c r="C65" s="69">
        <f t="shared" si="11"/>
        <v>14.53505928222587</v>
      </c>
      <c r="D65" s="69">
        <f t="shared" si="11"/>
        <v>8.907335826398754</v>
      </c>
      <c r="E65" s="69">
        <f t="shared" si="11"/>
        <v>11.600117138045274</v>
      </c>
      <c r="F65" s="69">
        <f t="shared" si="11"/>
        <v>5.5021211274286275</v>
      </c>
      <c r="G65" s="69">
        <f t="shared" si="11"/>
        <v>20.867079954074796</v>
      </c>
      <c r="H65" s="69">
        <f t="shared" si="11"/>
        <v>7.5700459587336955</v>
      </c>
      <c r="I65" s="69">
        <f t="shared" si="11"/>
        <v>8.015149545028844</v>
      </c>
      <c r="J65" s="69">
        <f t="shared" si="11"/>
        <v>7.351815222057367</v>
      </c>
      <c r="K65" s="69">
        <f t="shared" si="11"/>
        <v>18.05871595839974</v>
      </c>
      <c r="L65" s="69">
        <f t="shared" si="11"/>
        <v>9.042444033369268</v>
      </c>
    </row>
    <row r="66" spans="1:12" ht="14.25" customHeight="1">
      <c r="A66" s="40" t="s">
        <v>27</v>
      </c>
      <c r="B66" s="69">
        <f aca="true" t="shared" si="12" ref="B66:L66">+(B24/B45-1)*100</f>
        <v>8.088307964989605</v>
      </c>
      <c r="C66" s="69">
        <f t="shared" si="12"/>
        <v>33.521647710965176</v>
      </c>
      <c r="D66" s="69">
        <f t="shared" si="12"/>
        <v>1.4717671478282845</v>
      </c>
      <c r="E66" s="69">
        <f t="shared" si="12"/>
        <v>4.261108105393241</v>
      </c>
      <c r="F66" s="69">
        <f t="shared" si="12"/>
        <v>-2.0552692429707475</v>
      </c>
      <c r="G66" s="69">
        <f t="shared" si="12"/>
        <v>12.962188820526022</v>
      </c>
      <c r="H66" s="69">
        <f t="shared" si="12"/>
        <v>6.464412834011823</v>
      </c>
      <c r="I66" s="69">
        <f t="shared" si="12"/>
        <v>-7.2548667619297795</v>
      </c>
      <c r="J66" s="69">
        <f t="shared" si="12"/>
        <v>2.3924684012089914</v>
      </c>
      <c r="K66" s="69">
        <f t="shared" si="12"/>
        <v>15.346465719676283</v>
      </c>
      <c r="L66" s="69">
        <f t="shared" si="12"/>
        <v>4.643496095973565</v>
      </c>
    </row>
    <row r="67" spans="1:12" ht="7.5" customHeight="1">
      <c r="A67" s="77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1:12" ht="14.25" customHeight="1">
      <c r="A68" s="40" t="s">
        <v>22</v>
      </c>
      <c r="B68" s="69">
        <f aca="true" t="shared" si="13" ref="B68:L68">+(B26/B47-1)*100</f>
        <v>21.662886357782373</v>
      </c>
      <c r="C68" s="69">
        <f t="shared" si="13"/>
        <v>68.4320099751107</v>
      </c>
      <c r="D68" s="69">
        <f t="shared" si="13"/>
        <v>12.869062608108695</v>
      </c>
      <c r="E68" s="69">
        <f t="shared" si="13"/>
        <v>4.005371617464482</v>
      </c>
      <c r="F68" s="69">
        <f t="shared" si="13"/>
        <v>-7.473887737053031</v>
      </c>
      <c r="G68" s="69">
        <f t="shared" si="13"/>
        <v>4.895419660918399</v>
      </c>
      <c r="H68" s="69">
        <f t="shared" si="13"/>
        <v>-1.9587121440362454</v>
      </c>
      <c r="I68" s="69">
        <f t="shared" si="13"/>
        <v>39.45231097478488</v>
      </c>
      <c r="J68" s="69">
        <f t="shared" si="13"/>
        <v>-6.09908538458429</v>
      </c>
      <c r="K68" s="69">
        <f t="shared" si="13"/>
        <v>4.913149201894629</v>
      </c>
      <c r="L68" s="69">
        <f t="shared" si="13"/>
        <v>7.975310658586499</v>
      </c>
    </row>
    <row r="69" spans="1:12" ht="7.5" customHeight="1">
      <c r="A69" s="77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1:12" ht="14.25" customHeight="1">
      <c r="A70" s="78" t="s">
        <v>23</v>
      </c>
      <c r="B70" s="69">
        <f aca="true" t="shared" si="14" ref="B70:L70">+(B28/B49-1)*100</f>
        <v>8.020942405083598</v>
      </c>
      <c r="C70" s="69">
        <f t="shared" si="14"/>
        <v>12.091279664493548</v>
      </c>
      <c r="D70" s="69">
        <f t="shared" si="14"/>
        <v>7.365432343362954</v>
      </c>
      <c r="E70" s="69">
        <f t="shared" si="14"/>
        <v>1.7384612558952073</v>
      </c>
      <c r="F70" s="69">
        <f t="shared" si="14"/>
        <v>0.4832095680166182</v>
      </c>
      <c r="G70" s="69">
        <f t="shared" si="14"/>
        <v>7.17373169978508</v>
      </c>
      <c r="H70" s="69">
        <f t="shared" si="14"/>
        <v>2.8209212649865423</v>
      </c>
      <c r="I70" s="69">
        <f t="shared" si="14"/>
        <v>5.079236513491114</v>
      </c>
      <c r="J70" s="69">
        <f t="shared" si="14"/>
        <v>2.664247465526315</v>
      </c>
      <c r="K70" s="69">
        <f t="shared" si="14"/>
        <v>-0.08348444015658929</v>
      </c>
      <c r="L70" s="69">
        <f t="shared" si="14"/>
        <v>4.312004562338445</v>
      </c>
    </row>
    <row r="71" spans="1:12" ht="9" customHeight="1" thickBot="1">
      <c r="A71" s="62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</row>
    <row r="72" spans="1:12" ht="2.25" customHeight="1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</row>
    <row r="73" spans="1:12" s="13" customFormat="1" ht="12">
      <c r="A73" s="59" t="s">
        <v>42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</row>
    <row r="74" spans="1:12" s="13" customFormat="1" ht="12.75">
      <c r="A74" s="38" t="str">
        <f>+Imp!A63</f>
        <v> Nota: importaciones a valores CIF excepto Brasil y México a valores FOB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</row>
    <row r="76" ht="12.75">
      <c r="B76" s="30"/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1">
      <pane xSplit="1" ySplit="7" topLeftCell="B4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9" sqref="A59:IV86"/>
    </sheetView>
  </sheetViews>
  <sheetFormatPr defaultColWidth="11.421875" defaultRowHeight="12.75"/>
  <cols>
    <col min="1" max="1" width="13.7109375" style="0" customWidth="1"/>
    <col min="2" max="11" width="8.57421875" style="0" customWidth="1"/>
    <col min="12" max="12" width="8.7109375" style="0" customWidth="1"/>
  </cols>
  <sheetData>
    <row r="1" spans="1:14" ht="12.75">
      <c r="A1" s="39" t="s">
        <v>63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38"/>
      <c r="N1" s="29"/>
    </row>
    <row r="2" spans="1:12" ht="12.75">
      <c r="A2" s="39" t="str">
        <f>+Exp!A2</f>
        <v>ARGENTINA, BOLIVIA, BRASIL, CHILE, COLOMBIA, ECUADOR, MÉXICO, PARAGUAY, PERÚ Y URUGUAY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2.75">
      <c r="A3" s="39" t="s">
        <v>28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2.75">
      <c r="A4" s="40" t="str">
        <f>+Exp!A4</f>
        <v>Enero-diciembre 2012-2013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3" ht="12.75">
      <c r="A5" s="40" t="s">
        <v>39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29"/>
    </row>
    <row r="6" spans="1:12" ht="8.25" customHeight="1" thickBo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15" customHeight="1" thickBot="1">
      <c r="A7" s="92" t="s">
        <v>0</v>
      </c>
      <c r="B7" s="90" t="s">
        <v>30</v>
      </c>
      <c r="C7" s="90" t="s">
        <v>31</v>
      </c>
      <c r="D7" s="90" t="s">
        <v>32</v>
      </c>
      <c r="E7" s="91" t="s">
        <v>33</v>
      </c>
      <c r="F7" s="90" t="s">
        <v>40</v>
      </c>
      <c r="G7" s="90" t="s">
        <v>34</v>
      </c>
      <c r="H7" s="90" t="s">
        <v>35</v>
      </c>
      <c r="I7" s="90" t="s">
        <v>41</v>
      </c>
      <c r="J7" s="90" t="s">
        <v>37</v>
      </c>
      <c r="K7" s="90" t="s">
        <v>38</v>
      </c>
      <c r="L7" s="90" t="s">
        <v>18</v>
      </c>
    </row>
    <row r="8" spans="1:12" ht="9" customHeight="1">
      <c r="A8" s="63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15">
      <c r="A9" s="64"/>
      <c r="B9" s="64" t="str">
        <f>+Exp!B10</f>
        <v>Enero-diciembre 2013</v>
      </c>
      <c r="C9" s="64"/>
      <c r="D9" s="65"/>
      <c r="E9" s="65"/>
      <c r="F9" s="65"/>
      <c r="G9" s="65"/>
      <c r="H9" s="65"/>
      <c r="I9" s="65"/>
      <c r="J9" s="65"/>
      <c r="K9" s="65"/>
      <c r="L9" s="65"/>
    </row>
    <row r="10" spans="1:12" ht="9" customHeight="1">
      <c r="A10" s="66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24" ht="12.75">
      <c r="A11" s="39" t="s">
        <v>6</v>
      </c>
      <c r="B11" s="61">
        <f>+ExpRM!B11-ImpRM!B11</f>
        <v>7686.524473010006</v>
      </c>
      <c r="C11" s="61">
        <f>+ExpRM!C11-ImpRM!C11</f>
        <v>3926.3186794000003</v>
      </c>
      <c r="D11" s="61">
        <f>+ExpRM!D11-ImpRM!D11</f>
        <v>12408.301000000007</v>
      </c>
      <c r="E11" s="61">
        <f>+ExpRM!E11-ImpRM!E11</f>
        <v>-6788.2317309300215</v>
      </c>
      <c r="F11" s="61">
        <f>+ExpRM!F11-ImpRM!F11</f>
        <v>-289.34426179012553</v>
      </c>
      <c r="G11" s="61">
        <f>+ExpRM!G11-ImpRM!G11</f>
        <v>-1541.1776770000015</v>
      </c>
      <c r="H11" s="61">
        <f>+ExpRM!H11-ImpRM!H11</f>
        <v>12355.467143999998</v>
      </c>
      <c r="I11" s="61">
        <f>+ExpRM!I11-ImpRM!I11</f>
        <v>-419.6657699999996</v>
      </c>
      <c r="J11" s="61">
        <f>+ExpRM!J11-ImpRM!J11</f>
        <v>-3745.0970998350003</v>
      </c>
      <c r="K11" s="61">
        <f>+ExpRM!K11-ImpRM!K11</f>
        <v>-1369.919899</v>
      </c>
      <c r="L11" s="61"/>
      <c r="M11" s="12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ht="12.75">
      <c r="A12" s="4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14" ht="12.75">
      <c r="A13" s="39" t="s">
        <v>24</v>
      </c>
      <c r="B13" s="61">
        <f>+ExpRM!B13-ImpRM!B13</f>
        <v>1336.9684088299764</v>
      </c>
      <c r="C13" s="61">
        <f>+ExpRM!C13-ImpRM!C13</f>
        <v>-1045.9586904000007</v>
      </c>
      <c r="D13" s="61">
        <f>+ExpRM!D13-ImpRM!D13</f>
        <v>-9851.55700000003</v>
      </c>
      <c r="E13" s="61">
        <f>+ExpRM!E13-ImpRM!E13</f>
        <v>11063.384773749865</v>
      </c>
      <c r="F13" s="61">
        <f>+ExpRM!F13-ImpRM!F13</f>
        <v>-285.8190214805145</v>
      </c>
      <c r="G13" s="61">
        <f>+ExpRM!G13-ImpRM!G13</f>
        <v>-805.7931932890024</v>
      </c>
      <c r="H13" s="61">
        <f>+ExpRM!H13-ImpRM!H13</f>
        <v>-13377.042767000094</v>
      </c>
      <c r="I13" s="61">
        <f>+ExpRM!I13-ImpRM!I13</f>
        <v>-2290.0448210000013</v>
      </c>
      <c r="J13" s="61">
        <f>+ExpRM!J13-ImpRM!J13</f>
        <v>1983.0254657009864</v>
      </c>
      <c r="K13" s="61">
        <f>+ExpRM!K13-ImpRM!K13</f>
        <v>-1257.238693999997</v>
      </c>
      <c r="L13" s="61">
        <f>SUM(B13:K13)</f>
        <v>-14530.07553888881</v>
      </c>
      <c r="M13" s="12"/>
      <c r="N13" s="16"/>
    </row>
    <row r="14" spans="1:12" ht="6.75" customHeight="1">
      <c r="A14" s="7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6" ht="12.75">
      <c r="A15" s="40" t="s">
        <v>53</v>
      </c>
      <c r="B15" s="61">
        <f>ExpRM!B15-ImpRM!B15</f>
        <v>-1181.6218100099998</v>
      </c>
      <c r="C15" s="61">
        <f>ExpRM!C15-ImpRM!C15</f>
        <v>23.837634989999998</v>
      </c>
      <c r="D15" s="61">
        <f>ExpRM!D15-ImpRM!D15</f>
        <v>602.8810000000003</v>
      </c>
      <c r="E15" s="61">
        <f>ExpRM!E15-ImpRM!E15</f>
        <v>-649.195491439974</v>
      </c>
      <c r="F15" s="61">
        <f>ExpRM!F15-ImpRM!F15</f>
        <v>4190.1992683299995</v>
      </c>
      <c r="G15" s="61">
        <f>ExpRM!G15-ImpRM!G15</f>
        <v>25.573708000002966</v>
      </c>
      <c r="H15" s="61">
        <f>ExpRM!H15-ImpRM!H15</f>
        <v>925.1602190000012</v>
      </c>
      <c r="I15" s="61">
        <f>ExpRM!I15-ImpRM!I15</f>
        <v>113.46990700000003</v>
      </c>
      <c r="J15" s="61">
        <f>ExpRM!J15-ImpRM!J15</f>
        <v>171.63482905500024</v>
      </c>
      <c r="K15" s="61">
        <f>ExpRM!K15-ImpRM!K15</f>
        <v>39.052131</v>
      </c>
      <c r="L15" s="61">
        <f>SUM(B15:K15)</f>
        <v>4260.991395925031</v>
      </c>
      <c r="M15" s="29"/>
      <c r="N15" s="16"/>
      <c r="P15" s="12"/>
    </row>
    <row r="16" spans="1:13" ht="6.75" customHeight="1">
      <c r="A16" s="77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29"/>
    </row>
    <row r="17" spans="1:16" ht="12.75">
      <c r="A17" s="40" t="s">
        <v>50</v>
      </c>
      <c r="B17" s="61">
        <f>+ExpRM!B17-ImpRM!B17</f>
        <v>1433.19843398</v>
      </c>
      <c r="C17" s="61">
        <f>+ExpRM!C17-ImpRM!C17</f>
        <v>108.50764321</v>
      </c>
      <c r="D17" s="61">
        <f>+ExpRM!D17-ImpRM!D17</f>
        <v>-299.79399999999987</v>
      </c>
      <c r="E17" s="61">
        <f>+ExpRM!E17-ImpRM!E17</f>
        <v>-149.23530761000256</v>
      </c>
      <c r="F17" s="61">
        <f>+ExpRM!F17-ImpRM!F17</f>
        <v>-611.07542078</v>
      </c>
      <c r="G17" s="61">
        <f>+ExpRM!G17-ImpRM!G17</f>
        <v>-134.58499999999998</v>
      </c>
      <c r="H17" s="61">
        <f>+ExpRM!H17-ImpRM!H17</f>
        <v>604.7901269999984</v>
      </c>
      <c r="I17" s="61">
        <f>+ExpRM!I17-ImpRM!I17</f>
        <v>-13.519651999999999</v>
      </c>
      <c r="J17" s="61">
        <f>+ExpRM!J17-ImpRM!J17</f>
        <v>2076.900288384</v>
      </c>
      <c r="K17" s="61">
        <f>+ExpRM!K17-ImpRM!K17</f>
        <v>6.597089999999994</v>
      </c>
      <c r="L17" s="61">
        <f>SUM(B17:K17)</f>
        <v>3021.784202183996</v>
      </c>
      <c r="M17" s="29"/>
      <c r="N17" s="16"/>
      <c r="O17" s="12"/>
      <c r="P17" s="12"/>
    </row>
    <row r="18" spans="1:16" ht="12.75">
      <c r="A18" s="40" t="s">
        <v>13</v>
      </c>
      <c r="B18" s="61">
        <f>+ExpRM!B18-ImpRM!B18</f>
        <v>-3746.1739848100015</v>
      </c>
      <c r="C18" s="61">
        <f>+ExpRM!C18-ImpRM!C18</f>
        <v>79.4565619299999</v>
      </c>
      <c r="D18" s="61">
        <f>+ExpRM!D18-ImpRM!D18</f>
        <v>-11413.798000000003</v>
      </c>
      <c r="E18" s="61">
        <f>+ExpRM!E18-ImpRM!E18</f>
        <v>-5356.5118014801665</v>
      </c>
      <c r="F18" s="61">
        <f>+ExpRM!F18-ImpRM!F18</f>
        <v>2356.221932779694</v>
      </c>
      <c r="G18" s="61">
        <f>+ExpRM!G18-ImpRM!G18</f>
        <v>3251.7202160000024</v>
      </c>
      <c r="H18" s="61">
        <f>+ExpRM!H18-ImpRM!H18</f>
        <v>112197.74491099999</v>
      </c>
      <c r="I18" s="61">
        <f>+ExpRM!I18-ImpRM!I18</f>
        <v>-543.6854330000001</v>
      </c>
      <c r="J18" s="61">
        <f>+ExpRM!J18-ImpRM!J18</f>
        <v>-1449.0294445869995</v>
      </c>
      <c r="K18" s="61">
        <f>+ExpRM!K18-ImpRM!K18</f>
        <v>-657.7209890000001</v>
      </c>
      <c r="L18" s="61">
        <f>SUM(B18:K18)</f>
        <v>94718.2239688325</v>
      </c>
      <c r="M18" s="29"/>
      <c r="N18" s="16"/>
      <c r="O18" s="19"/>
      <c r="P18" s="12"/>
    </row>
    <row r="19" spans="1:14" ht="6.75" customHeight="1">
      <c r="A19" s="77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29"/>
      <c r="N19" s="16"/>
    </row>
    <row r="20" spans="1:16" ht="12.75">
      <c r="A20" s="40" t="s">
        <v>57</v>
      </c>
      <c r="B20" s="61">
        <f>+ExpRM!B20-ImpRM!B20</f>
        <v>-2862.733356409997</v>
      </c>
      <c r="C20" s="61">
        <f>+ExpRM!C20-ImpRM!C20</f>
        <v>-331.1942102900001</v>
      </c>
      <c r="D20" s="61">
        <f>+ExpRM!D20-ImpRM!D20</f>
        <v>-2979.875</v>
      </c>
      <c r="E20" s="61">
        <f>+ExpRM!E20-ImpRM!E20</f>
        <v>-527.2843597199808</v>
      </c>
      <c r="F20" s="61">
        <f>+ExpRM!F20-ImpRM!F20</f>
        <v>1348.9331909699913</v>
      </c>
      <c r="G20" s="61">
        <f>+ExpRM!G20-ImpRM!G20</f>
        <v>106.44537000000082</v>
      </c>
      <c r="H20" s="61">
        <f>+ExpRM!H20-ImpRM!H20</f>
        <v>-23305.710239999997</v>
      </c>
      <c r="I20" s="61">
        <f>+ExpRM!I20-ImpRM!I20</f>
        <v>335.2401639999998</v>
      </c>
      <c r="J20" s="61">
        <f>+ExpRM!J20-ImpRM!J20</f>
        <v>1559.549391018002</v>
      </c>
      <c r="K20" s="61">
        <f>+ExpRM!K20-ImpRM!K20</f>
        <v>-503.1268699999998</v>
      </c>
      <c r="L20" s="61">
        <f>SUM(B20:K20)</f>
        <v>-27159.75592043198</v>
      </c>
      <c r="M20" s="29"/>
      <c r="N20" s="16"/>
      <c r="P20" s="12"/>
    </row>
    <row r="21" spans="1:13" ht="7.5" customHeight="1">
      <c r="A21" s="77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29"/>
    </row>
    <row r="22" spans="1:16" ht="12.75">
      <c r="A22" s="40" t="s">
        <v>14</v>
      </c>
      <c r="B22" s="61">
        <f>+ExpRM!B22-ImpRM!B22</f>
        <v>-13.768591330000163</v>
      </c>
      <c r="C22" s="61">
        <f>+ExpRM!C22-ImpRM!C22</f>
        <v>-47.33898657999998</v>
      </c>
      <c r="D22" s="61">
        <f>+ExpRM!D22-ImpRM!D22</f>
        <v>882.366</v>
      </c>
      <c r="E22" s="61">
        <f>+ExpRM!E22-ImpRM!E22</f>
        <v>5658.315643250007</v>
      </c>
      <c r="F22" s="61">
        <f>+ExpRM!F22-ImpRM!F22</f>
        <v>-1090.949553889986</v>
      </c>
      <c r="G22" s="61">
        <f>+ExpRM!G22-ImpRM!G22</f>
        <v>-30.39078600000005</v>
      </c>
      <c r="H22" s="61">
        <f>+ExpRM!H22-ImpRM!H22</f>
        <v>-14833.908218999999</v>
      </c>
      <c r="I22" s="61">
        <f>+ExpRM!I22-ImpRM!I22</f>
        <v>-207.481721</v>
      </c>
      <c r="J22" s="61">
        <f>+ExpRM!J22-ImpRM!J22</f>
        <v>793.355540964</v>
      </c>
      <c r="K22" s="61">
        <f>+ExpRM!K22-ImpRM!K22</f>
        <v>-82.516355</v>
      </c>
      <c r="L22" s="61">
        <f>SUM(B22:K22)</f>
        <v>-8972.317028585978</v>
      </c>
      <c r="M22" s="29"/>
      <c r="N22" s="16"/>
      <c r="P22" s="12"/>
    </row>
    <row r="23" spans="1:13" ht="7.5" customHeight="1">
      <c r="A23" s="77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29"/>
    </row>
    <row r="24" spans="1:16" ht="12.75">
      <c r="A24" s="40" t="s">
        <v>15</v>
      </c>
      <c r="B24" s="61">
        <f>+ExpRM!B23-ImpRM!B23</f>
        <v>-5377.163626990004</v>
      </c>
      <c r="C24" s="61">
        <f>+ExpRM!C23-ImpRM!C23</f>
        <v>-941.7989745499998</v>
      </c>
      <c r="D24" s="61">
        <f>+ExpRM!D23-ImpRM!D23</f>
        <v>8724.002999999997</v>
      </c>
      <c r="E24" s="61">
        <f>+ExpRM!E23-ImpRM!E23</f>
        <v>5247.878279419958</v>
      </c>
      <c r="F24" s="61">
        <f>+ExpRM!F23-ImpRM!F23</f>
        <v>-5182.173593990206</v>
      </c>
      <c r="G24" s="61">
        <f>+ExpRM!G23-ImpRM!G23</f>
        <v>-3006.07046</v>
      </c>
      <c r="H24" s="61">
        <f>+ExpRM!H23-ImpRM!H23</f>
        <v>-54186.772901</v>
      </c>
      <c r="I24" s="61">
        <f>+ExpRM!I23-ImpRM!I23</f>
        <v>-3304.7891710000004</v>
      </c>
      <c r="J24" s="61">
        <f>+ExpRM!J23-ImpRM!J23</f>
        <v>-983.013141972001</v>
      </c>
      <c r="K24" s="61">
        <f>+ExpRM!K23-ImpRM!K23</f>
        <v>-652.596769</v>
      </c>
      <c r="L24" s="61">
        <f>SUM(B24:K24)</f>
        <v>-59662.497359082256</v>
      </c>
      <c r="M24" s="29"/>
      <c r="N24" s="16"/>
      <c r="P24" s="12"/>
    </row>
    <row r="25" spans="1:13" ht="7.5" customHeight="1">
      <c r="A25" s="77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29"/>
    </row>
    <row r="26" spans="1:16" ht="12.75">
      <c r="A26" s="40" t="s">
        <v>27</v>
      </c>
      <c r="B26" s="61">
        <f>+ExpRM!B24-ImpRM!B24</f>
        <v>1924.8025864300016</v>
      </c>
      <c r="C26" s="61">
        <f>+ExpRM!C24-ImpRM!C24</f>
        <v>69.46417329000008</v>
      </c>
      <c r="D26" s="61">
        <f>+ExpRM!D24-ImpRM!D24</f>
        <v>-5214.743</v>
      </c>
      <c r="E26" s="61">
        <f>+ExpRM!E24-ImpRM!E24</f>
        <v>2849.906284030002</v>
      </c>
      <c r="F26" s="61">
        <f>+ExpRM!F24-ImpRM!F24</f>
        <v>-2247.0136616</v>
      </c>
      <c r="G26" s="61">
        <f>+ExpRM!G24-ImpRM!G24</f>
        <v>-1527.8777794590164</v>
      </c>
      <c r="H26" s="61">
        <f>+ExpRM!H24-ImpRM!H24</f>
        <v>-30585.587351999995</v>
      </c>
      <c r="I26" s="61">
        <f>+ExpRM!I24-ImpRM!I24</f>
        <v>-255.45789999999997</v>
      </c>
      <c r="J26" s="61">
        <f>+ExpRM!J24-ImpRM!J24</f>
        <v>-979.4500577259996</v>
      </c>
      <c r="K26" s="61">
        <f>+ExpRM!K24-ImpRM!K24</f>
        <v>-436.3088619999999</v>
      </c>
      <c r="L26" s="61">
        <f>SUM(B26:K26)</f>
        <v>-36402.265569035</v>
      </c>
      <c r="M26" s="29"/>
      <c r="N26" s="16"/>
      <c r="P26" s="12"/>
    </row>
    <row r="27" spans="1:13" ht="7.5" customHeight="1">
      <c r="A27" s="77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29"/>
    </row>
    <row r="28" spans="1:16" ht="12.75">
      <c r="A28" s="40" t="s">
        <v>22</v>
      </c>
      <c r="B28" s="61">
        <f>+ExpRM!B26-ImpRM!B26</f>
        <v>11160.428757969983</v>
      </c>
      <c r="C28" s="61">
        <f>+ExpRM!C26-ImpRM!C26</f>
        <v>-6.892532400000846</v>
      </c>
      <c r="D28" s="61">
        <f>+ExpRM!D26-ImpRM!D26</f>
        <v>-152.59700000000157</v>
      </c>
      <c r="E28" s="61">
        <f>+ExpRM!E26-ImpRM!E26</f>
        <v>3989.511527300015</v>
      </c>
      <c r="F28" s="61">
        <f>+ExpRM!F26-ImpRM!F26</f>
        <v>950.0388166999965</v>
      </c>
      <c r="G28" s="61">
        <f>+ExpRM!G26-ImpRM!G26</f>
        <v>509.3915381700099</v>
      </c>
      <c r="H28" s="61">
        <f>+ExpRM!H26-ImpRM!H26</f>
        <v>-4192.7593120000365</v>
      </c>
      <c r="I28" s="61">
        <f>+ExpRM!I26-ImpRM!I26</f>
        <v>1586.1789849999996</v>
      </c>
      <c r="J28" s="61">
        <f>+ExpRM!J26-ImpRM!J26</f>
        <v>793.078060564987</v>
      </c>
      <c r="K28" s="61">
        <f>+ExpRM!K26-ImpRM!K26</f>
        <v>1029.3819300000014</v>
      </c>
      <c r="L28" s="61">
        <f>SUM(B28:K28)</f>
        <v>15665.760771304955</v>
      </c>
      <c r="M28" s="29"/>
      <c r="N28" s="16"/>
      <c r="P28" s="12"/>
    </row>
    <row r="29" spans="1:12" ht="9" customHeight="1">
      <c r="A29" s="77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2.75">
      <c r="A30" s="78" t="s">
        <v>23</v>
      </c>
      <c r="B30" s="61">
        <f>+ExpRM!B28-ImpRM!B28</f>
        <v>9023.492881839993</v>
      </c>
      <c r="C30" s="61">
        <f>+ExpRM!C28-ImpRM!C28</f>
        <v>2880.3599890000005</v>
      </c>
      <c r="D30" s="61">
        <f>+ExpRM!D28-ImpRM!D28</f>
        <v>2556.743999999948</v>
      </c>
      <c r="E30" s="61">
        <f>+ExpRM!E28-ImpRM!E28</f>
        <v>4275.153042819846</v>
      </c>
      <c r="F30" s="61">
        <f>+ExpRM!F28-ImpRM!F28</f>
        <v>-575.1632832706382</v>
      </c>
      <c r="G30" s="61">
        <f>+ExpRM!G28-ImpRM!G28</f>
        <v>-2346.970870289002</v>
      </c>
      <c r="H30" s="61">
        <f>+ExpRM!H28-ImpRM!H28</f>
        <v>-1021.5756230000989</v>
      </c>
      <c r="I30" s="61">
        <f>+ExpRM!I28-ImpRM!I28</f>
        <v>-2709.710591000001</v>
      </c>
      <c r="J30" s="61">
        <f>+ExpRM!J28-ImpRM!J28</f>
        <v>-1762.0716341340158</v>
      </c>
      <c r="K30" s="61">
        <f>+ExpRM!K28-ImpRM!K28</f>
        <v>-2627.1585929999965</v>
      </c>
      <c r="L30" s="61">
        <f>SUM(B30:K30)</f>
        <v>7693.099318966035</v>
      </c>
    </row>
    <row r="31" spans="1:12" ht="9" customHeight="1">
      <c r="A31" s="38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2" ht="15">
      <c r="A32" s="64"/>
      <c r="B32" s="81" t="str">
        <f>+Exp!B27</f>
        <v>Enero-diciembre 2012</v>
      </c>
      <c r="C32" s="81"/>
      <c r="D32" s="79"/>
      <c r="E32" s="79"/>
      <c r="F32" s="79"/>
      <c r="G32" s="79"/>
      <c r="H32" s="79"/>
      <c r="I32" s="79"/>
      <c r="J32" s="79"/>
      <c r="K32" s="79"/>
      <c r="L32" s="79"/>
    </row>
    <row r="33" spans="1:12" ht="9" customHeight="1">
      <c r="A33" s="66"/>
      <c r="B33" s="61"/>
      <c r="C33" s="61"/>
      <c r="D33" s="79"/>
      <c r="E33" s="79"/>
      <c r="F33" s="79"/>
      <c r="G33" s="79"/>
      <c r="H33" s="79"/>
      <c r="I33" s="79"/>
      <c r="J33" s="79"/>
      <c r="K33" s="79"/>
      <c r="L33" s="61"/>
    </row>
    <row r="34" spans="1:13" ht="12.75">
      <c r="A34" s="39" t="s">
        <v>6</v>
      </c>
      <c r="B34" s="61">
        <f>+ExpRM!B32-ImpRM!B32</f>
        <v>9243.181452770012</v>
      </c>
      <c r="C34" s="61">
        <f>+ExpRM!C32-ImpRM!C32</f>
        <v>3208.867400440002</v>
      </c>
      <c r="D34" s="61">
        <f>+ExpRM!D32-ImpRM!D32</f>
        <v>8328.556000000004</v>
      </c>
      <c r="E34" s="61">
        <f>+ExpRM!E32-ImpRM!E32</f>
        <v>-8382.54956533994</v>
      </c>
      <c r="F34" s="61">
        <f>+ExpRM!F32-ImpRM!F32</f>
        <v>-2019.0110916001067</v>
      </c>
      <c r="G34" s="61">
        <f>+ExpRM!G32-ImpRM!G32</f>
        <v>-921.6507950000014</v>
      </c>
      <c r="H34" s="61">
        <f>+ExpRM!H32-ImpRM!H32</f>
        <v>13581.329177000003</v>
      </c>
      <c r="I34" s="61">
        <f>+ExpRM!I32-ImpRM!I32</f>
        <v>-1094.8039729999991</v>
      </c>
      <c r="J34" s="61">
        <f>+ExpRM!J32-ImpRM!J32</f>
        <v>-3703.4323933949963</v>
      </c>
      <c r="K34" s="61">
        <f>+ExpRM!K32-ImpRM!K32</f>
        <v>-1902.6692950000006</v>
      </c>
      <c r="L34" s="61"/>
      <c r="M34" s="12"/>
    </row>
    <row r="35" spans="1:12" ht="12.75">
      <c r="A35" s="77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 ht="12.75">
      <c r="A36" s="39" t="s">
        <v>24</v>
      </c>
      <c r="B36" s="61">
        <f>+ExpRM!B34-ImpRM!B34</f>
        <v>3176.1757637799747</v>
      </c>
      <c r="C36" s="61">
        <f>+ExpRM!C34-ImpRM!C34</f>
        <v>477.84589555999673</v>
      </c>
      <c r="D36" s="61">
        <f>+ExpRM!D34-ImpRM!D34</f>
        <v>11065.981</v>
      </c>
      <c r="E36" s="61">
        <f>+ExpRM!E34-ImpRM!E34</f>
        <v>14419.600750700054</v>
      </c>
      <c r="F36" s="61">
        <f>+ExpRM!F34-ImpRM!F34</f>
        <v>3032.7756867299613</v>
      </c>
      <c r="G36" s="61">
        <f>+ExpRM!G34-ImpRM!G34</f>
        <v>-790.5583081879995</v>
      </c>
      <c r="H36" s="61">
        <f>+ExpRM!H34-ImpRM!H34</f>
        <v>-13627.104245000053</v>
      </c>
      <c r="I36" s="61">
        <f>+ExpRM!I34-ImpRM!I34</f>
        <v>-3178.380557000005</v>
      </c>
      <c r="J36" s="61">
        <f>+ExpRM!J34-ImpRM!J34</f>
        <v>7498.876456476024</v>
      </c>
      <c r="K36" s="61">
        <f>+ExpRM!K34-ImpRM!K34</f>
        <v>-1039.9771000000046</v>
      </c>
      <c r="L36" s="61">
        <f>SUM(B36:K36)</f>
        <v>21035.23534305795</v>
      </c>
    </row>
    <row r="37" spans="1:12" ht="6.75" customHeight="1">
      <c r="A37" s="77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1:12" ht="12.75">
      <c r="A38" s="40" t="s">
        <v>53</v>
      </c>
      <c r="B38" s="61">
        <f>+ExpRM!B36-ImpRM!B36</f>
        <v>-1305.9794020599998</v>
      </c>
      <c r="C38" s="61">
        <f>+ExpRM!C36-ImpRM!C36</f>
        <v>7.503521309999998</v>
      </c>
      <c r="D38" s="61">
        <f>+ExpRM!D36-ImpRM!D36</f>
        <v>3502.4569999999994</v>
      </c>
      <c r="E38" s="61">
        <f>+ExpRM!E36-ImpRM!E36</f>
        <v>-1031.2066979399897</v>
      </c>
      <c r="F38" s="61">
        <f>+ExpRM!F36-ImpRM!F36</f>
        <v>4024.9827699300004</v>
      </c>
      <c r="G38" s="61">
        <f>+ExpRM!G36-ImpRM!G36</f>
        <v>32.497346999996694</v>
      </c>
      <c r="H38" s="61">
        <f>+ExpRM!H36-ImpRM!H36</f>
        <v>1301.5279879999998</v>
      </c>
      <c r="I38" s="61">
        <f>+ExpRM!I36-ImpRM!I36</f>
        <v>16.83946899999998</v>
      </c>
      <c r="J38" s="61">
        <f>+ExpRM!J36-ImpRM!J36</f>
        <v>186.73729366400016</v>
      </c>
      <c r="K38" s="61">
        <f>+ExpRM!K36-ImpRM!K36</f>
        <v>26.960337999999993</v>
      </c>
      <c r="L38" s="61">
        <f>SUM(B38:K38)</f>
        <v>6762.319626904007</v>
      </c>
    </row>
    <row r="39" spans="1:12" ht="6.75" customHeight="1">
      <c r="A39" s="77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1:12" ht="12.75">
      <c r="A40" s="40" t="s">
        <v>50</v>
      </c>
      <c r="B40" s="61">
        <f>+ExpRM!B38-ImpRM!B38</f>
        <v>1682.68883297</v>
      </c>
      <c r="C40" s="61">
        <f>+ExpRM!C38-ImpRM!C38</f>
        <v>105.14315978</v>
      </c>
      <c r="D40" s="61">
        <f>+ExpRM!D38-ImpRM!D38</f>
        <v>6.346000000000004</v>
      </c>
      <c r="E40" s="61">
        <f>+ExpRM!E38-ImpRM!E38</f>
        <v>226.3953426700001</v>
      </c>
      <c r="F40" s="61">
        <f>+ExpRM!F38-ImpRM!F38</f>
        <v>-674.7566751400054</v>
      </c>
      <c r="G40" s="61">
        <f>+ExpRM!G38-ImpRM!G38</f>
        <v>-184.348</v>
      </c>
      <c r="H40" s="61">
        <f>+ExpRM!H38-ImpRM!H38</f>
        <v>1047.731082000002</v>
      </c>
      <c r="I40" s="61">
        <f>+ExpRM!I38-ImpRM!I38</f>
        <v>-12.579867999999998</v>
      </c>
      <c r="J40" s="61">
        <f>+ExpRM!J38-ImpRM!J38</f>
        <v>2856.970998633</v>
      </c>
      <c r="K40" s="61">
        <f>+ExpRM!K38-ImpRM!K38</f>
        <v>24.549291999999994</v>
      </c>
      <c r="L40" s="61">
        <f>SUM(B40:K40)</f>
        <v>5078.140164912997</v>
      </c>
    </row>
    <row r="41" spans="1:14" ht="12.75">
      <c r="A41" s="40" t="s">
        <v>13</v>
      </c>
      <c r="B41" s="61">
        <f>+ExpRM!B39-ImpRM!B39</f>
        <v>-4357.407227920001</v>
      </c>
      <c r="C41" s="61">
        <f>+ExpRM!C39-ImpRM!C39</f>
        <v>878.4568741400002</v>
      </c>
      <c r="D41" s="61">
        <f>+ExpRM!D39-ImpRM!D39</f>
        <v>-5763.702000000001</v>
      </c>
      <c r="E41" s="61">
        <f>+ExpRM!E39-ImpRM!E39</f>
        <v>-6660.806781790001</v>
      </c>
      <c r="F41" s="61">
        <f>+ExpRM!F39-ImpRM!F39</f>
        <v>7825.751141840148</v>
      </c>
      <c r="G41" s="61">
        <f>+ExpRM!G39-ImpRM!G39</f>
        <v>3814.682606000001</v>
      </c>
      <c r="H41" s="61">
        <f>+ExpRM!H39-ImpRM!H39</f>
        <v>102531.79005499993</v>
      </c>
      <c r="I41" s="61">
        <f>+ExpRM!I39-ImpRM!I39</f>
        <v>-777.627952</v>
      </c>
      <c r="J41" s="61">
        <f>+ExpRM!J39-ImpRM!J39</f>
        <v>-1415.1055417019988</v>
      </c>
      <c r="K41" s="61">
        <f>+ExpRM!K39-ImpRM!K39</f>
        <v>-715.3580770000001</v>
      </c>
      <c r="L41" s="61">
        <f>SUM(B41:K41)</f>
        <v>95360.67309656809</v>
      </c>
      <c r="N41" s="16"/>
    </row>
    <row r="42" spans="1:12" ht="6.75" customHeight="1">
      <c r="A42" s="77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1:14" ht="12.75">
      <c r="A43" s="40" t="s">
        <v>57</v>
      </c>
      <c r="B43" s="61">
        <f>+ExpRM!B41-ImpRM!B41</f>
        <v>-390.34041975999935</v>
      </c>
      <c r="C43" s="61">
        <f>+ExpRM!C41-ImpRM!C41</f>
        <v>-106.47286391000011</v>
      </c>
      <c r="D43" s="61">
        <f>+ExpRM!D41-ImpRM!D41</f>
        <v>1386.1159999999945</v>
      </c>
      <c r="E43" s="61">
        <f>+ExpRM!E41-ImpRM!E41</f>
        <v>1961.6164023599758</v>
      </c>
      <c r="F43" s="61">
        <f>+ExpRM!F41-ImpRM!F41</f>
        <v>1770.7599135900346</v>
      </c>
      <c r="G43" s="61">
        <f>+ExpRM!G41-ImpRM!G41</f>
        <v>-468.73672500000066</v>
      </c>
      <c r="H43" s="61">
        <f>+ExpRM!H41-ImpRM!H41</f>
        <v>-18993.809734999995</v>
      </c>
      <c r="I43" s="61">
        <f>+ExpRM!I41-ImpRM!I41</f>
        <v>302.3436180000002</v>
      </c>
      <c r="J43" s="61">
        <f>+ExpRM!J41-ImpRM!J41</f>
        <v>2866.336506122998</v>
      </c>
      <c r="K43" s="61">
        <f>+ExpRM!K41-ImpRM!K41</f>
        <v>-381.6886179999998</v>
      </c>
      <c r="L43" s="61">
        <f>SUM(B43:K43)</f>
        <v>-12053.875921596991</v>
      </c>
      <c r="N43" s="16"/>
    </row>
    <row r="44" spans="1:12" ht="7.5" customHeight="1">
      <c r="A44" s="77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1:12" ht="12.75">
      <c r="A45" s="40" t="s">
        <v>14</v>
      </c>
      <c r="B45" s="61">
        <f>+ExpRM!B43-ImpRM!B43</f>
        <v>-285.3483867800005</v>
      </c>
      <c r="C45" s="61">
        <f>+ExpRM!C43-ImpRM!C43</f>
        <v>72.62535064999997</v>
      </c>
      <c r="D45" s="61">
        <f>+ExpRM!D43-ImpRM!D43</f>
        <v>220.2569999999996</v>
      </c>
      <c r="E45" s="61">
        <f>+ExpRM!E43-ImpRM!E43</f>
        <v>6345.639301470001</v>
      </c>
      <c r="F45" s="61">
        <f>+ExpRM!F43-ImpRM!F43</f>
        <v>-1317.0718552499961</v>
      </c>
      <c r="G45" s="61">
        <f>+ExpRM!G43-ImpRM!G43</f>
        <v>-74.3054719999999</v>
      </c>
      <c r="H45" s="61">
        <f>+ExpRM!H43-ImpRM!H43</f>
        <v>-15044.457846999998</v>
      </c>
      <c r="I45" s="61">
        <f>+ExpRM!I43-ImpRM!I43</f>
        <v>-281.99968200000006</v>
      </c>
      <c r="J45" s="61">
        <f>+ExpRM!J43-ImpRM!J43</f>
        <v>1075.3594832240008</v>
      </c>
      <c r="K45" s="61">
        <f>+ExpRM!K43-ImpRM!K43</f>
        <v>-91.46885</v>
      </c>
      <c r="L45" s="61">
        <f>SUM(B45:K45)</f>
        <v>-9380.770957685992</v>
      </c>
    </row>
    <row r="46" spans="1:12" ht="7.5" customHeight="1">
      <c r="A46" s="77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1:12" ht="12.75">
      <c r="A47" s="40" t="s">
        <v>15</v>
      </c>
      <c r="B47" s="61">
        <f>+ExpRM!B44-ImpRM!B44</f>
        <v>-4930.4669793799985</v>
      </c>
      <c r="C47" s="61">
        <f>+ExpRM!C44-ImpRM!C44</f>
        <v>-781.7708327099999</v>
      </c>
      <c r="D47" s="61">
        <f>+ExpRM!D44-ImpRM!D44</f>
        <v>6976.266000000003</v>
      </c>
      <c r="E47" s="61">
        <f>+ExpRM!E44-ImpRM!E44</f>
        <v>5402.393831570003</v>
      </c>
      <c r="F47" s="61">
        <f>+ExpRM!F44-ImpRM!F44</f>
        <v>-6053.303362740149</v>
      </c>
      <c r="G47" s="61">
        <f>+ExpRM!G44-ImpRM!G44</f>
        <v>-2656.21678</v>
      </c>
      <c r="H47" s="61">
        <f>+ExpRM!H44-ImpRM!H44</f>
        <v>-50729.073181</v>
      </c>
      <c r="I47" s="61">
        <f>+ExpRM!I44-ImpRM!I44</f>
        <v>-3125.673593</v>
      </c>
      <c r="J47" s="61">
        <f>+ExpRM!J44-ImpRM!J44</f>
        <v>122.00346454999999</v>
      </c>
      <c r="K47" s="61">
        <f>+ExpRM!K44-ImpRM!K44</f>
        <v>-826.7428300000003</v>
      </c>
      <c r="L47" s="61">
        <f>SUM(B47:K47)</f>
        <v>-56602.584262710145</v>
      </c>
    </row>
    <row r="48" spans="1:12" ht="7.5" customHeight="1">
      <c r="A48" s="77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</row>
    <row r="49" spans="1:12" ht="12.75">
      <c r="A49" s="40" t="s">
        <v>27</v>
      </c>
      <c r="B49" s="61">
        <f>+ExpRM!B45-ImpRM!B45</f>
        <v>1910.3619229299993</v>
      </c>
      <c r="C49" s="61">
        <f>+ExpRM!C45-ImpRM!C45</f>
        <v>73.17156087000001</v>
      </c>
      <c r="D49" s="61">
        <f>+ExpRM!D45-ImpRM!D45</f>
        <v>-3550.5329999999994</v>
      </c>
      <c r="E49" s="61">
        <f>+ExpRM!E45-ImpRM!E45</f>
        <v>3350.9460757100005</v>
      </c>
      <c r="F49" s="61">
        <f>+ExpRM!F45-ImpRM!F45</f>
        <v>-1607.25913671</v>
      </c>
      <c r="G49" s="61">
        <f>+ExpRM!G45-ImpRM!G45</f>
        <v>-1361.0086010000002</v>
      </c>
      <c r="H49" s="61">
        <f>+ExpRM!H45-ImpRM!H45</f>
        <v>-28379.320357999997</v>
      </c>
      <c r="I49" s="61">
        <f>+ExpRM!I45-ImpRM!I45</f>
        <v>-389.16666300000014</v>
      </c>
      <c r="J49" s="61">
        <f>+ExpRM!J45-ImpRM!J45</f>
        <v>-855.0328818290004</v>
      </c>
      <c r="K49" s="61">
        <f>+ExpRM!K45-ImpRM!K45</f>
        <v>-349.5224070000001</v>
      </c>
      <c r="L49" s="61">
        <f>SUM(B49:K49)</f>
        <v>-31157.363488028997</v>
      </c>
    </row>
    <row r="50" spans="1:12" ht="7.5" customHeight="1">
      <c r="A50" s="77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</row>
    <row r="51" spans="1:12" ht="12.75">
      <c r="A51" s="40" t="s">
        <v>22</v>
      </c>
      <c r="B51" s="61">
        <f>+ExpRM!B47-ImpRM!B47</f>
        <v>10852.66742377998</v>
      </c>
      <c r="C51" s="61">
        <f>+ExpRM!C47-ImpRM!C47</f>
        <v>229.18912542999627</v>
      </c>
      <c r="D51" s="61">
        <f>+ExpRM!D47-ImpRM!D47</f>
        <v>8288.774000000005</v>
      </c>
      <c r="E51" s="61">
        <f>+ExpRM!E47-ImpRM!E47</f>
        <v>4824.623276650056</v>
      </c>
      <c r="F51" s="61">
        <f>+ExpRM!F47-ImpRM!F47</f>
        <v>-936.3271087900694</v>
      </c>
      <c r="G51" s="61">
        <f>+ExpRM!G47-ImpRM!G47</f>
        <v>106.87731681200489</v>
      </c>
      <c r="H51" s="61">
        <f>+ExpRM!H47-ImpRM!H47</f>
        <v>-5361.4922489999535</v>
      </c>
      <c r="I51" s="61">
        <f>+ExpRM!I47-ImpRM!I47</f>
        <v>1089.4841139999953</v>
      </c>
      <c r="J51" s="61">
        <f>+ExpRM!J47-ImpRM!J47</f>
        <v>2661.6071338130237</v>
      </c>
      <c r="K51" s="61">
        <f>+ExpRM!K47-ImpRM!K47</f>
        <v>1273.2940519999963</v>
      </c>
      <c r="L51" s="61">
        <f>SUM(B51:K51)</f>
        <v>23028.697084695043</v>
      </c>
    </row>
    <row r="52" spans="1:12" ht="9" customHeight="1">
      <c r="A52" s="77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</row>
    <row r="53" spans="1:12" ht="12.75">
      <c r="A53" s="78" t="s">
        <v>23</v>
      </c>
      <c r="B53" s="61">
        <f>+ExpRM!B49-ImpRM!B49</f>
        <v>12419.357216549979</v>
      </c>
      <c r="C53" s="61">
        <f>+ExpRM!C49-ImpRM!C49</f>
        <v>3686.713296</v>
      </c>
      <c r="D53" s="61">
        <f>+ExpRM!D49-ImpRM!D49</f>
        <v>19394.53700000001</v>
      </c>
      <c r="E53" s="61">
        <f>+ExpRM!E49-ImpRM!E49</f>
        <v>6037.05118536012</v>
      </c>
      <c r="F53" s="61">
        <f>+ExpRM!F49-ImpRM!F49</f>
        <v>1013.7645951298546</v>
      </c>
      <c r="G53" s="61">
        <f>+ExpRM!G49-ImpRM!G49</f>
        <v>-1712.2091031879972</v>
      </c>
      <c r="H53" s="61">
        <f>+ExpRM!H49-ImpRM!H49</f>
        <v>-45.77506800007541</v>
      </c>
      <c r="I53" s="61">
        <f>+ExpRM!I49-ImpRM!I49</f>
        <v>-4273.184530000003</v>
      </c>
      <c r="J53" s="61">
        <f>+ExpRM!J49-ImpRM!J49</f>
        <v>3795.4440630810277</v>
      </c>
      <c r="K53" s="61">
        <f>+ExpRM!K49-ImpRM!K49</f>
        <v>-2942.6463950000034</v>
      </c>
      <c r="L53" s="61">
        <f>SUM(B53:K53)</f>
        <v>37373.05225993291</v>
      </c>
    </row>
    <row r="54" spans="1:12" ht="9" customHeight="1" thickBot="1">
      <c r="A54" s="62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5" spans="1:12" ht="2.25" customHeight="1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1:12" s="13" customFormat="1" ht="12">
      <c r="A56" s="59" t="s">
        <v>42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</row>
    <row r="57" spans="1:12" s="13" customFormat="1" ht="12">
      <c r="A57" s="59" t="str">
        <f>+Imp!A63</f>
        <v> Nota: importaciones a valores CIF excepto Brasil y México a valores FOB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</row>
    <row r="58" spans="2:12" s="13" customFormat="1" ht="12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Garimon</dc:creator>
  <cp:keywords/>
  <dc:description/>
  <cp:lastModifiedBy>Fernando Correa</cp:lastModifiedBy>
  <cp:lastPrinted>2013-07-04T15:13:55Z</cp:lastPrinted>
  <dcterms:created xsi:type="dcterms:W3CDTF">2004-06-14T13:52:53Z</dcterms:created>
  <dcterms:modified xsi:type="dcterms:W3CDTF">2014-04-10T15:45:25Z</dcterms:modified>
  <cp:category/>
  <cp:version/>
  <cp:contentType/>
  <cp:contentStatus/>
</cp:coreProperties>
</file>