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1970" windowHeight="3270" tabRatio="823" activeTab="0"/>
  </bookViews>
  <sheets>
    <sheet name="Exp" sheetId="1" r:id="rId1"/>
    <sheet name="Imp" sheetId="2" r:id="rId2"/>
    <sheet name="Contrib" sheetId="3" r:id="rId3"/>
    <sheet name="ExpRM" sheetId="4" r:id="rId4"/>
    <sheet name="ImpRM" sheetId="5" r:id="rId5"/>
    <sheet name="SC RM" sheetId="6" r:id="rId6"/>
  </sheets>
  <definedNames>
    <definedName name="_xlnm.Print_Area" localSheetId="2">'Contrib'!$A$1:$L$41</definedName>
    <definedName name="_xlnm.Print_Area" localSheetId="0">'Exp'!$A$1:$L$60</definedName>
    <definedName name="_xlnm.Print_Area" localSheetId="3">'ExpRM'!$A$1:$L$80</definedName>
    <definedName name="_xlnm.Print_Area" localSheetId="4">'ImpRM'!$A$1:$L$81</definedName>
    <definedName name="_xlnm.Print_Area" localSheetId="5">'SC RM'!$A$1:$L$58</definedName>
  </definedNames>
  <calcPr fullCalcOnLoad="1"/>
</workbook>
</file>

<file path=xl/sharedStrings.xml><?xml version="1.0" encoding="utf-8"?>
<sst xmlns="http://schemas.openxmlformats.org/spreadsheetml/2006/main" count="321" uniqueCount="63">
  <si>
    <t>CUADRO 2</t>
  </si>
  <si>
    <t>PAÍS</t>
  </si>
  <si>
    <t>CUADRO 1</t>
  </si>
  <si>
    <t>Argentina</t>
  </si>
  <si>
    <t>Bolivia</t>
  </si>
  <si>
    <t>Brasil</t>
  </si>
  <si>
    <t>Chile</t>
  </si>
  <si>
    <t>Colombia</t>
  </si>
  <si>
    <t>ALADI</t>
  </si>
  <si>
    <t>Cuba</t>
  </si>
  <si>
    <t>México</t>
  </si>
  <si>
    <t>Paraguay</t>
  </si>
  <si>
    <t>Perú</t>
  </si>
  <si>
    <t>Uruguay</t>
  </si>
  <si>
    <t>Venezuela</t>
  </si>
  <si>
    <t>TOTAL ALADI</t>
  </si>
  <si>
    <t>CUADRO 3</t>
  </si>
  <si>
    <t>CUADRO 4</t>
  </si>
  <si>
    <t>Estados Unidos</t>
  </si>
  <si>
    <t>Japón</t>
  </si>
  <si>
    <t>China</t>
  </si>
  <si>
    <t>Ecuador</t>
  </si>
  <si>
    <t>EXPORTACIONES POR PAÍS COPARTÍCIPE DE LA ALADI</t>
  </si>
  <si>
    <t>Total</t>
  </si>
  <si>
    <t>IMPORTACIONES POR PAÍS COPARTÍCIPE DE LA ALADI</t>
  </si>
  <si>
    <t>Contribución</t>
  </si>
  <si>
    <t>EXPORTACIONES POR ÁREA GEOECONÓMICA</t>
  </si>
  <si>
    <t>IMPORTACIONES POR ÁREA GEOECONÓMICA</t>
  </si>
  <si>
    <t>Otras Áreas</t>
  </si>
  <si>
    <t>Total Global</t>
  </si>
  <si>
    <t>R. del Mundo</t>
  </si>
  <si>
    <t>País exportador (informante):</t>
  </si>
  <si>
    <t>Exportaciones</t>
  </si>
  <si>
    <t>Importaciones</t>
  </si>
  <si>
    <t>País importador (informante):</t>
  </si>
  <si>
    <t>CONTRIBUCIÓN AL CRECIMIENTO DEL COMERCIO INTRARREGIONAL</t>
  </si>
  <si>
    <t>País informante:</t>
  </si>
  <si>
    <t>CUADRO 5</t>
  </si>
  <si>
    <t>E.R.I.</t>
  </si>
  <si>
    <t>CUADRO 6</t>
  </si>
  <si>
    <t>SALDO COMERCIAL POR ÁREA GEOECONÓMICA</t>
  </si>
  <si>
    <t xml:space="preserve"> ALADI</t>
  </si>
  <si>
    <t>U. Europea (15)</t>
  </si>
  <si>
    <t>Ar.</t>
  </si>
  <si>
    <t>Bo.</t>
  </si>
  <si>
    <t>Br.</t>
  </si>
  <si>
    <t>Ch.</t>
  </si>
  <si>
    <t>Ec.</t>
  </si>
  <si>
    <t>Mé.</t>
  </si>
  <si>
    <t>En millones de dólares y porcentajes</t>
  </si>
  <si>
    <t>Pe.</t>
  </si>
  <si>
    <t>Ur.</t>
  </si>
  <si>
    <t>En millones de dólares</t>
  </si>
  <si>
    <t>Co.</t>
  </si>
  <si>
    <t>Pa.</t>
  </si>
  <si>
    <t xml:space="preserve"> Fuente: elaboración propia en base a información oficial de los países miembros</t>
  </si>
  <si>
    <t xml:space="preserve"> Fuente: elaborado en base a información oficial de los países miembros</t>
  </si>
  <si>
    <t>U. Europea</t>
  </si>
  <si>
    <t>Canadá</t>
  </si>
  <si>
    <t xml:space="preserve"> Nota: importaciones a valores CIF excepto Brasil, México y Paraguay a valores FOB</t>
  </si>
  <si>
    <t>CA y Caribe</t>
  </si>
  <si>
    <t>--</t>
  </si>
  <si>
    <t>Enero-setiembre 2008-2009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</si>
</sst>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"/>
    <numFmt numFmtId="173" formatCode="#\ ###\ ##0_);\-#\ ###\ ##0_)"/>
    <numFmt numFmtId="174" formatCode="#,##0.0__"/>
    <numFmt numFmtId="175" formatCode="0.000"/>
    <numFmt numFmtId="176" formatCode="0.0____"/>
    <numFmt numFmtId="177" formatCode="#,##0__"/>
    <numFmt numFmtId="178" formatCode="0.0__"/>
    <numFmt numFmtId="179" formatCode="0.0%"/>
    <numFmt numFmtId="180" formatCode="#,##0.000__"/>
    <numFmt numFmtId="181" formatCode="__@"/>
    <numFmt numFmtId="182" formatCode="__General"/>
    <numFmt numFmtId="183" formatCode="#,##0.0"/>
    <numFmt numFmtId="184" formatCode="_ * #,##0.0_ ;_ * \-#,##0.0_ ;_ * &quot;-&quot;??_ ;_ @_ "/>
    <numFmt numFmtId="185" formatCode="_ * #,##0_ ;_ * \-#,##0_ ;_ * &quot;-&quot;??_ ;_ @_ "/>
    <numFmt numFmtId="186" formatCode="#,##0.00__"/>
    <numFmt numFmtId="187" formatCode="0.0_)"/>
    <numFmt numFmtId="188" formatCode="0.000000"/>
    <numFmt numFmtId="189" formatCode="0.00000"/>
    <numFmt numFmtId="190" formatCode="0.0000"/>
    <numFmt numFmtId="191" formatCode="0____"/>
    <numFmt numFmtId="192" formatCode="0.00____"/>
    <numFmt numFmtId="193" formatCode="0.000____"/>
    <numFmt numFmtId="194" formatCode="0.0000000"/>
    <numFmt numFmtId="195" formatCode="@__"/>
    <numFmt numFmtId="196" formatCode="@____"/>
    <numFmt numFmtId="197" formatCode="_-* #,##0.00_-;\-* #,##0.00_-;_-* &quot;-&quot;??_-;_-@_-"/>
    <numFmt numFmtId="198" formatCode="_-* #,##0_-;\-* #,##0_-;_-* &quot;-&quot;_-;_-@_-"/>
    <numFmt numFmtId="199" formatCode="_-&quot;$&quot;\ * #,##0.00_-;\-&quot;$&quot;\ * #,##0.00_-;_-&quot;$&quot;\ * &quot;-&quot;??_-;_-@_-"/>
    <numFmt numFmtId="200" formatCode="_-&quot;$&quot;\ * #,##0_-;\-&quot;$&quot;\ * #,##0_-;_-&quot;$&quot;\ * &quot;-&quot;_-;_-@_-"/>
    <numFmt numFmtId="201" formatCode="General_)"/>
    <numFmt numFmtId="202" formatCode="#.0\ ###\ ##0_);\-#.0\ ###\ ##0_)"/>
    <numFmt numFmtId="203" formatCode="#.\ ###\ ##0_);\-#.\ ###\ ##0_)"/>
    <numFmt numFmtId="204" formatCode=".\ ###\ ##0_);\-.\ ###\ ##0_⴩;"/>
    <numFmt numFmtId="205" formatCode="#,##0.000"/>
    <numFmt numFmtId="206" formatCode="0.00__"/>
    <numFmt numFmtId="207" formatCode="0.000__"/>
    <numFmt numFmtId="208" formatCode="0.0000__"/>
    <numFmt numFmtId="209" formatCode="0.00000__"/>
    <numFmt numFmtId="210" formatCode="0.0______"/>
    <numFmt numFmtId="211" formatCode="0.0________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0.00000000"/>
    <numFmt numFmtId="217" formatCode="_-* #,##0_-;\-* #,##0_-;_-* &quot;-&quot;??_-;_-@_-"/>
  </numFmts>
  <fonts count="45">
    <font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33" applyFont="1" applyBorder="1" applyAlignment="1">
      <alignment/>
    </xf>
    <xf numFmtId="0" fontId="0" fillId="0" borderId="0" xfId="33" applyFont="1" applyAlignment="1" applyProtection="1">
      <alignment horizontal="left"/>
      <protection/>
    </xf>
    <xf numFmtId="0" fontId="0" fillId="0" borderId="0" xfId="33" applyFont="1" applyAlignment="1" applyProtection="1">
      <alignment horizontal="left"/>
      <protection/>
    </xf>
    <xf numFmtId="0" fontId="1" fillId="0" borderId="0" xfId="33" applyFont="1" applyAlignment="1">
      <alignment/>
    </xf>
    <xf numFmtId="0" fontId="3" fillId="0" borderId="0" xfId="33" applyFont="1" applyAlignment="1" applyProtection="1">
      <alignment horizontal="left"/>
      <protection/>
    </xf>
    <xf numFmtId="0" fontId="4" fillId="0" borderId="0" xfId="33" applyFont="1" applyAlignment="1">
      <alignment horizontal="centerContinuous"/>
    </xf>
    <xf numFmtId="0" fontId="1" fillId="0" borderId="10" xfId="33" applyFont="1" applyBorder="1" applyAlignment="1">
      <alignment/>
    </xf>
    <xf numFmtId="173" fontId="0" fillId="0" borderId="0" xfId="33" applyNumberFormat="1" applyFont="1" applyAlignment="1">
      <alignment/>
    </xf>
    <xf numFmtId="0" fontId="0" fillId="0" borderId="0" xfId="33" applyFont="1" applyAlignment="1">
      <alignment/>
    </xf>
    <xf numFmtId="0" fontId="0" fillId="0" borderId="11" xfId="33" applyFont="1" applyBorder="1" applyAlignment="1">
      <alignment/>
    </xf>
    <xf numFmtId="0" fontId="0" fillId="0" borderId="0" xfId="33" applyFont="1" applyAlignment="1">
      <alignment horizontal="centerContinuous"/>
    </xf>
    <xf numFmtId="0" fontId="2" fillId="33" borderId="0" xfId="33" applyFont="1" applyFill="1" applyAlignment="1">
      <alignment horizontal="center" vertical="center"/>
    </xf>
    <xf numFmtId="0" fontId="2" fillId="33" borderId="11" xfId="33" applyFont="1" applyFill="1" applyBorder="1" applyAlignment="1" applyProtection="1">
      <alignment horizontal="centerContinuous" vertical="center"/>
      <protection/>
    </xf>
    <xf numFmtId="0" fontId="6" fillId="0" borderId="0" xfId="33" applyFont="1" applyAlignment="1">
      <alignment/>
    </xf>
    <xf numFmtId="172" fontId="0" fillId="0" borderId="0" xfId="33" applyNumberFormat="1" applyFont="1" applyAlignment="1">
      <alignment/>
    </xf>
    <xf numFmtId="0" fontId="7" fillId="0" borderId="0" xfId="33" applyFont="1" applyAlignment="1">
      <alignment/>
    </xf>
    <xf numFmtId="172" fontId="0" fillId="0" borderId="11" xfId="33" applyNumberFormat="1" applyFont="1" applyBorder="1" applyAlignment="1">
      <alignment/>
    </xf>
    <xf numFmtId="0" fontId="2" fillId="33" borderId="11" xfId="33" applyFont="1" applyFill="1" applyBorder="1" applyAlignment="1" applyProtection="1">
      <alignment horizontal="center" vertical="center"/>
      <protection/>
    </xf>
    <xf numFmtId="0" fontId="0" fillId="0" borderId="0" xfId="33" applyFont="1" applyAlignment="1">
      <alignment/>
    </xf>
    <xf numFmtId="173" fontId="0" fillId="0" borderId="0" xfId="33" applyNumberFormat="1" applyFont="1" applyAlignment="1">
      <alignment/>
    </xf>
    <xf numFmtId="0" fontId="8" fillId="0" borderId="0" xfId="33" applyFont="1" applyAlignment="1" applyProtection="1">
      <alignment horizontal="left"/>
      <protection/>
    </xf>
    <xf numFmtId="0" fontId="0" fillId="0" borderId="0" xfId="33" applyFont="1" applyAlignment="1">
      <alignment/>
    </xf>
    <xf numFmtId="0" fontId="6" fillId="0" borderId="0" xfId="33" applyFont="1" applyAlignment="1">
      <alignment/>
    </xf>
    <xf numFmtId="174" fontId="0" fillId="0" borderId="0" xfId="33" applyNumberFormat="1" applyFont="1" applyAlignment="1">
      <alignment/>
    </xf>
    <xf numFmtId="174" fontId="8" fillId="0" borderId="0" xfId="33" applyNumberFormat="1" applyFont="1" applyAlignment="1">
      <alignment/>
    </xf>
    <xf numFmtId="173" fontId="6" fillId="0" borderId="0" xfId="33" applyNumberFormat="1" applyFont="1" applyAlignment="1">
      <alignment/>
    </xf>
    <xf numFmtId="173" fontId="6" fillId="0" borderId="0" xfId="33" applyNumberFormat="1" applyFont="1" applyAlignment="1">
      <alignment/>
    </xf>
    <xf numFmtId="0" fontId="8" fillId="0" borderId="0" xfId="33" applyFont="1" applyAlignment="1" applyProtection="1">
      <alignment horizontal="left"/>
      <protection/>
    </xf>
    <xf numFmtId="2" fontId="0" fillId="0" borderId="0" xfId="33" applyNumberFormat="1" applyFont="1" applyAlignment="1">
      <alignment/>
    </xf>
    <xf numFmtId="3" fontId="0" fillId="0" borderId="0" xfId="33" applyNumberFormat="1" applyFont="1" applyAlignment="1">
      <alignment/>
    </xf>
    <xf numFmtId="176" fontId="0" fillId="0" borderId="0" xfId="33" applyNumberFormat="1" applyFont="1" applyAlignment="1">
      <alignment/>
    </xf>
    <xf numFmtId="0" fontId="9" fillId="0" borderId="0" xfId="33" applyFont="1" applyAlignment="1">
      <alignment/>
    </xf>
    <xf numFmtId="177" fontId="0" fillId="0" borderId="0" xfId="33" applyNumberFormat="1" applyFont="1" applyAlignment="1">
      <alignment/>
    </xf>
    <xf numFmtId="172" fontId="0" fillId="0" borderId="0" xfId="33" applyNumberFormat="1" applyFont="1" applyBorder="1" applyAlignment="1">
      <alignment/>
    </xf>
    <xf numFmtId="172" fontId="9" fillId="0" borderId="0" xfId="33" applyNumberFormat="1" applyFont="1" applyBorder="1" applyAlignment="1">
      <alignment/>
    </xf>
    <xf numFmtId="175" fontId="0" fillId="0" borderId="0" xfId="33" applyNumberFormat="1" applyFont="1" applyAlignment="1">
      <alignment/>
    </xf>
    <xf numFmtId="0" fontId="2" fillId="33" borderId="11" xfId="33" applyFont="1" applyFill="1" applyBorder="1" applyAlignment="1">
      <alignment horizontal="center" vertical="center"/>
    </xf>
    <xf numFmtId="0" fontId="4" fillId="0" borderId="0" xfId="33" applyFont="1" applyAlignment="1">
      <alignment horizontal="centerContinuous" vertical="center"/>
    </xf>
    <xf numFmtId="0" fontId="0" fillId="0" borderId="0" xfId="33" applyFont="1" applyAlignment="1">
      <alignment horizontal="centerContinuous" vertical="center"/>
    </xf>
    <xf numFmtId="0" fontId="0" fillId="0" borderId="0" xfId="33" applyFont="1" applyAlignment="1">
      <alignment vertical="center"/>
    </xf>
    <xf numFmtId="3" fontId="4" fillId="0" borderId="0" xfId="33" applyNumberFormat="1" applyFont="1" applyAlignment="1">
      <alignment horizontal="centerContinuous"/>
    </xf>
    <xf numFmtId="3" fontId="0" fillId="0" borderId="0" xfId="33" applyNumberFormat="1" applyFont="1" applyAlignment="1">
      <alignment horizontal="centerContinuous"/>
    </xf>
    <xf numFmtId="177" fontId="0" fillId="0" borderId="0" xfId="33" applyNumberFormat="1" applyFont="1" applyAlignment="1">
      <alignment/>
    </xf>
    <xf numFmtId="177" fontId="0" fillId="0" borderId="0" xfId="33" applyNumberFormat="1" applyFont="1" applyAlignment="1" applyProtection="1">
      <alignment/>
      <protection/>
    </xf>
    <xf numFmtId="177" fontId="8" fillId="0" borderId="0" xfId="33" applyNumberFormat="1" applyFont="1" applyAlignment="1" applyProtection="1">
      <alignment/>
      <protection/>
    </xf>
    <xf numFmtId="3" fontId="0" fillId="0" borderId="0" xfId="33" applyNumberFormat="1" applyFont="1" applyAlignment="1" applyProtection="1">
      <alignment/>
      <protection/>
    </xf>
    <xf numFmtId="183" fontId="0" fillId="0" borderId="0" xfId="33" applyNumberFormat="1" applyFont="1" applyAlignment="1">
      <alignment/>
    </xf>
    <xf numFmtId="177" fontId="0" fillId="0" borderId="0" xfId="33" applyNumberFormat="1" applyFont="1" applyAlignment="1">
      <alignment/>
    </xf>
    <xf numFmtId="174" fontId="8" fillId="0" borderId="0" xfId="33" applyNumberFormat="1" applyFont="1" applyAlignment="1" applyProtection="1">
      <alignment/>
      <protection/>
    </xf>
    <xf numFmtId="190" fontId="0" fillId="0" borderId="0" xfId="33" applyNumberFormat="1" applyFont="1" applyAlignment="1">
      <alignment/>
    </xf>
    <xf numFmtId="203" fontId="0" fillId="0" borderId="0" xfId="33" applyNumberFormat="1" applyFont="1" applyAlignment="1">
      <alignment/>
    </xf>
    <xf numFmtId="177" fontId="6" fillId="0" borderId="0" xfId="33" applyNumberFormat="1" applyFont="1" applyAlignment="1">
      <alignment/>
    </xf>
    <xf numFmtId="1" fontId="9" fillId="0" borderId="0" xfId="33" applyNumberFormat="1" applyFont="1" applyBorder="1" applyAlignment="1">
      <alignment/>
    </xf>
    <xf numFmtId="176" fontId="0" fillId="0" borderId="0" xfId="33" applyNumberFormat="1" applyFont="1" applyAlignment="1" quotePrefix="1">
      <alignment horizontal="center"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4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17" sqref="K17"/>
    </sheetView>
  </sheetViews>
  <sheetFormatPr defaultColWidth="11.421875" defaultRowHeight="12.75"/>
  <cols>
    <col min="1" max="1" width="10.421875" style="0" customWidth="1"/>
    <col min="2" max="11" width="8.8515625" style="0" customWidth="1"/>
    <col min="12" max="12" width="9.00390625" style="0" customWidth="1"/>
  </cols>
  <sheetData>
    <row r="1" ht="12.75">
      <c r="A1" s="5" t="s">
        <v>2</v>
      </c>
    </row>
    <row r="2" ht="12.75">
      <c r="A2" s="5" t="str">
        <f>CONCATENATE(IF(B24&gt;0,"ARGENTINA, ",""),IF(C24&gt;0,"BOLIVIA, ",""),IF(D24&gt;0,"BRASIL, ",""),IF(E24&gt;0,"CHILE, ",""),IF(F24&gt;0,"COLOMBIA, ",""),IF(G24&gt;0,"ECUADOR, ",""),IF(H24&gt;0,"MÉXICO, ",""),IF(I24&gt;0,"PARAGUAY, ",""),IF(J24&gt;0,"PERÚ Y ",""),IF(K24&gt;0,"URUGUAY",""))</f>
        <v>ARGENTINA, BOLIVIA, BRASIL, CHILE, COLOMBIA, ECUADOR, MÉXICO, PARAGUAY, PERÚ Y URUGUAY</v>
      </c>
    </row>
    <row r="3" ht="12.75">
      <c r="A3" s="5" t="s">
        <v>22</v>
      </c>
    </row>
    <row r="4" ht="12.75">
      <c r="A4" s="2" t="s">
        <v>62</v>
      </c>
    </row>
    <row r="5" ht="12.75">
      <c r="A5" s="2" t="s">
        <v>49</v>
      </c>
    </row>
    <row r="6" spans="1:12" ht="7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 customHeight="1" thickBot="1">
      <c r="A7" s="12"/>
      <c r="B7" s="13" t="s">
        <v>31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 customHeight="1" thickBot="1">
      <c r="A8" s="12" t="s">
        <v>1</v>
      </c>
      <c r="B8" s="13" t="s">
        <v>43</v>
      </c>
      <c r="C8" s="13" t="s">
        <v>44</v>
      </c>
      <c r="D8" s="13" t="s">
        <v>45</v>
      </c>
      <c r="E8" s="18" t="s">
        <v>46</v>
      </c>
      <c r="F8" s="13" t="s">
        <v>53</v>
      </c>
      <c r="G8" s="13" t="s">
        <v>47</v>
      </c>
      <c r="H8" s="13" t="s">
        <v>48</v>
      </c>
      <c r="I8" s="13" t="s">
        <v>54</v>
      </c>
      <c r="J8" s="13" t="s">
        <v>50</v>
      </c>
      <c r="K8" s="13" t="s">
        <v>51</v>
      </c>
      <c r="L8" s="13" t="s">
        <v>23</v>
      </c>
    </row>
    <row r="9" ht="9" customHeight="1">
      <c r="A9" s="7"/>
    </row>
    <row r="10" spans="1:12" ht="15">
      <c r="A10" s="6"/>
      <c r="B10" s="6" t="str">
        <f>CONCATENATE(LEFT(A4,LEN(A4)-9),RIGHT(A4,4))</f>
        <v>Enero-setiembre 2009</v>
      </c>
      <c r="C10" s="6"/>
      <c r="D10" s="11"/>
      <c r="E10" s="11"/>
      <c r="F10" s="11"/>
      <c r="G10" s="11"/>
      <c r="H10" s="11"/>
      <c r="I10" s="11"/>
      <c r="J10" s="11"/>
      <c r="K10" s="11"/>
      <c r="L10" s="11"/>
    </row>
    <row r="11" ht="9" customHeight="1">
      <c r="A11" s="4"/>
    </row>
    <row r="12" spans="1:15" s="19" customFormat="1" ht="12.75">
      <c r="A12" s="3" t="s">
        <v>3</v>
      </c>
      <c r="B12" s="43"/>
      <c r="C12" s="44">
        <v>363.00624215000005</v>
      </c>
      <c r="D12" s="44">
        <v>8280.072</v>
      </c>
      <c r="E12" s="44">
        <v>598.7175709500003</v>
      </c>
      <c r="F12" s="44">
        <v>73.13936831000001</v>
      </c>
      <c r="G12" s="44">
        <v>64.940958</v>
      </c>
      <c r="H12" s="44">
        <v>762.9358510000001</v>
      </c>
      <c r="I12" s="44">
        <v>293.49371</v>
      </c>
      <c r="J12" s="44">
        <v>63.02</v>
      </c>
      <c r="K12" s="44">
        <v>252.030605</v>
      </c>
      <c r="L12" s="44">
        <f>SUM(B12:K12)</f>
        <v>10751.356305410001</v>
      </c>
      <c r="N12" s="43"/>
      <c r="O12" s="43"/>
    </row>
    <row r="13" spans="1:12" s="19" customFormat="1" ht="12.75">
      <c r="A13" s="3" t="s">
        <v>4</v>
      </c>
      <c r="B13" s="44">
        <v>424.16148921</v>
      </c>
      <c r="C13" s="44"/>
      <c r="D13" s="44">
        <v>638.258</v>
      </c>
      <c r="E13" s="44">
        <v>237.43315653000016</v>
      </c>
      <c r="F13" s="44">
        <v>65.50991488999999</v>
      </c>
      <c r="G13" s="44">
        <v>7.412861999999999</v>
      </c>
      <c r="H13" s="44">
        <v>43.825103999999996</v>
      </c>
      <c r="I13" s="44">
        <v>24.594009999999997</v>
      </c>
      <c r="J13" s="44">
        <v>226.456</v>
      </c>
      <c r="K13" s="44">
        <v>8.088232</v>
      </c>
      <c r="L13" s="44">
        <f aca="true" t="shared" si="0" ref="L13:L23">SUM(B13:K13)</f>
        <v>1675.7387686299999</v>
      </c>
    </row>
    <row r="14" spans="1:12" s="19" customFormat="1" ht="12.75">
      <c r="A14" s="3" t="s">
        <v>5</v>
      </c>
      <c r="B14" s="44">
        <v>7877.870373029999</v>
      </c>
      <c r="C14" s="44">
        <v>1235.4642894799997</v>
      </c>
      <c r="D14" s="44"/>
      <c r="E14" s="44">
        <v>1788.97352904</v>
      </c>
      <c r="F14" s="44">
        <v>370.59847146000004</v>
      </c>
      <c r="G14" s="44">
        <v>23.423067999999997</v>
      </c>
      <c r="H14" s="44">
        <v>1692.834997</v>
      </c>
      <c r="I14" s="44">
        <v>450.47565999999995</v>
      </c>
      <c r="J14" s="44">
        <v>330.778</v>
      </c>
      <c r="K14" s="44">
        <v>774.2518279999999</v>
      </c>
      <c r="L14" s="44">
        <f t="shared" si="0"/>
        <v>14544.67021601</v>
      </c>
    </row>
    <row r="15" spans="1:12" s="19" customFormat="1" ht="12.75">
      <c r="A15" s="3" t="s">
        <v>6</v>
      </c>
      <c r="B15" s="44">
        <v>3271.4160978200002</v>
      </c>
      <c r="C15" s="44">
        <v>55.05966313</v>
      </c>
      <c r="D15" s="44">
        <v>1808.779</v>
      </c>
      <c r="E15" s="44"/>
      <c r="F15" s="44">
        <v>459.90902278000004</v>
      </c>
      <c r="G15" s="44">
        <v>611.945639</v>
      </c>
      <c r="H15" s="44">
        <v>706.9823170000001</v>
      </c>
      <c r="I15" s="44">
        <v>260.26654</v>
      </c>
      <c r="J15" s="44">
        <v>528.631</v>
      </c>
      <c r="K15" s="44">
        <v>58.839194000000006</v>
      </c>
      <c r="L15" s="44">
        <f t="shared" si="0"/>
        <v>7761.82847373</v>
      </c>
    </row>
    <row r="16" spans="1:12" s="19" customFormat="1" ht="12.75">
      <c r="A16" s="19" t="s">
        <v>7</v>
      </c>
      <c r="B16" s="44">
        <v>685.5852738300001</v>
      </c>
      <c r="C16" s="44">
        <v>213.39652909</v>
      </c>
      <c r="D16" s="44">
        <v>1308.517</v>
      </c>
      <c r="E16" s="44">
        <v>423.03985589999985</v>
      </c>
      <c r="F16" s="44"/>
      <c r="G16" s="44">
        <v>511.52161200000006</v>
      </c>
      <c r="H16" s="44">
        <v>1815.691619</v>
      </c>
      <c r="I16" s="44">
        <v>5.25374</v>
      </c>
      <c r="J16" s="44">
        <v>471.15</v>
      </c>
      <c r="K16" s="44">
        <v>9.566989</v>
      </c>
      <c r="L16" s="44">
        <f t="shared" si="0"/>
        <v>5443.72261882</v>
      </c>
    </row>
    <row r="17" spans="1:12" s="19" customFormat="1" ht="12.75">
      <c r="A17" s="3" t="s">
        <v>9</v>
      </c>
      <c r="B17" s="44">
        <v>39.83366921</v>
      </c>
      <c r="C17" s="44">
        <v>0.38828615</v>
      </c>
      <c r="D17" s="44">
        <v>215.795</v>
      </c>
      <c r="E17" s="44">
        <v>25.057879530000005</v>
      </c>
      <c r="F17" s="44">
        <v>27.64870394</v>
      </c>
      <c r="G17" s="44">
        <v>7.036</v>
      </c>
      <c r="H17" s="44">
        <v>177.922271</v>
      </c>
      <c r="I17" s="44">
        <v>0.01841</v>
      </c>
      <c r="J17" s="44">
        <v>7.422</v>
      </c>
      <c r="K17" s="44">
        <v>22.961171999999998</v>
      </c>
      <c r="L17" s="44">
        <f t="shared" si="0"/>
        <v>524.0833918300001</v>
      </c>
    </row>
    <row r="18" spans="1:12" s="19" customFormat="1" ht="12.75">
      <c r="A18" s="3" t="s">
        <v>21</v>
      </c>
      <c r="B18" s="44">
        <v>354.00557699</v>
      </c>
      <c r="C18" s="44">
        <v>6.32208493</v>
      </c>
      <c r="D18" s="44">
        <v>445.43</v>
      </c>
      <c r="E18" s="44">
        <v>331.8569835600001</v>
      </c>
      <c r="F18" s="44">
        <v>893.66872578</v>
      </c>
      <c r="G18" s="44"/>
      <c r="H18" s="44">
        <v>347.96120299999995</v>
      </c>
      <c r="I18" s="44">
        <v>20.91546</v>
      </c>
      <c r="J18" s="44">
        <v>387.86</v>
      </c>
      <c r="K18" s="44">
        <v>8.969978999999999</v>
      </c>
      <c r="L18" s="44">
        <f t="shared" si="0"/>
        <v>2796.99001326</v>
      </c>
    </row>
    <row r="19" spans="1:12" s="19" customFormat="1" ht="12.75">
      <c r="A19" s="3" t="s">
        <v>10</v>
      </c>
      <c r="B19" s="44">
        <v>639.5868124</v>
      </c>
      <c r="C19" s="44">
        <v>22.637835090000003</v>
      </c>
      <c r="D19" s="44">
        <v>1877.924</v>
      </c>
      <c r="E19" s="44">
        <v>1108.1550594300004</v>
      </c>
      <c r="F19" s="44">
        <v>379.44557418</v>
      </c>
      <c r="G19" s="44">
        <v>55.577062000000005</v>
      </c>
      <c r="H19" s="44"/>
      <c r="I19" s="44">
        <v>6.95716</v>
      </c>
      <c r="J19" s="44">
        <v>180.291</v>
      </c>
      <c r="K19" s="44">
        <v>93.722326</v>
      </c>
      <c r="L19" s="44">
        <f t="shared" si="0"/>
        <v>4364.2968291</v>
      </c>
    </row>
    <row r="20" spans="1:12" s="19" customFormat="1" ht="12.75">
      <c r="A20" s="3" t="s">
        <v>11</v>
      </c>
      <c r="B20" s="44">
        <v>555.54802582</v>
      </c>
      <c r="C20" s="44">
        <v>13.938185090000001</v>
      </c>
      <c r="D20" s="44">
        <v>1133.225</v>
      </c>
      <c r="E20" s="44">
        <v>65.84716039999998</v>
      </c>
      <c r="F20" s="44">
        <v>4.83464193</v>
      </c>
      <c r="G20" s="44">
        <v>1.212</v>
      </c>
      <c r="H20" s="44">
        <v>61.261203</v>
      </c>
      <c r="I20" s="44"/>
      <c r="J20" s="44">
        <v>2.605</v>
      </c>
      <c r="K20" s="44">
        <v>64.698362</v>
      </c>
      <c r="L20" s="44">
        <f t="shared" si="0"/>
        <v>1903.16957824</v>
      </c>
    </row>
    <row r="21" spans="1:12" s="19" customFormat="1" ht="12.75">
      <c r="A21" s="3" t="s">
        <v>12</v>
      </c>
      <c r="B21" s="44">
        <v>610.3362903000001</v>
      </c>
      <c r="C21" s="44">
        <v>196.79743127999996</v>
      </c>
      <c r="D21" s="44">
        <v>947.605</v>
      </c>
      <c r="E21" s="44">
        <v>871.5738947299989</v>
      </c>
      <c r="F21" s="44">
        <v>565.3619849500001</v>
      </c>
      <c r="G21" s="44">
        <v>596.799942</v>
      </c>
      <c r="H21" s="44">
        <v>394.293059</v>
      </c>
      <c r="I21" s="44">
        <v>79.13878</v>
      </c>
      <c r="J21" s="44"/>
      <c r="K21" s="44">
        <v>38.156555999999995</v>
      </c>
      <c r="L21" s="44">
        <f t="shared" si="0"/>
        <v>4300.062938259999</v>
      </c>
    </row>
    <row r="22" spans="1:12" s="19" customFormat="1" ht="12.75">
      <c r="A22" s="3" t="s">
        <v>13</v>
      </c>
      <c r="B22" s="44">
        <v>1118.9016201600002</v>
      </c>
      <c r="C22" s="44">
        <v>1.8573525699999998</v>
      </c>
      <c r="D22" s="44">
        <v>972.805</v>
      </c>
      <c r="E22" s="44">
        <v>102.00849725000005</v>
      </c>
      <c r="F22" s="44">
        <v>6.92503864</v>
      </c>
      <c r="G22" s="44">
        <v>4.673</v>
      </c>
      <c r="H22" s="44">
        <v>64.032311</v>
      </c>
      <c r="I22" s="44">
        <v>487.85828999999995</v>
      </c>
      <c r="J22" s="44">
        <v>9.913</v>
      </c>
      <c r="K22" s="44"/>
      <c r="L22" s="44">
        <f t="shared" si="0"/>
        <v>2768.97410962</v>
      </c>
    </row>
    <row r="23" spans="1:12" s="19" customFormat="1" ht="12.75">
      <c r="A23" s="3" t="s">
        <v>14</v>
      </c>
      <c r="B23" s="44">
        <v>687.88079363</v>
      </c>
      <c r="C23" s="44">
        <v>256.36749153</v>
      </c>
      <c r="D23" s="44">
        <v>2580.195</v>
      </c>
      <c r="E23" s="44">
        <v>612.1159714899999</v>
      </c>
      <c r="F23" s="44">
        <v>3514.43616629</v>
      </c>
      <c r="G23" s="44">
        <v>368.84548399999994</v>
      </c>
      <c r="H23" s="44">
        <v>1007.741077</v>
      </c>
      <c r="I23" s="44">
        <v>111.27787</v>
      </c>
      <c r="J23" s="44">
        <v>448.547</v>
      </c>
      <c r="K23" s="44">
        <v>137.803089</v>
      </c>
      <c r="L23" s="44">
        <f t="shared" si="0"/>
        <v>9725.20994294</v>
      </c>
    </row>
    <row r="24" spans="1:14" s="22" customFormat="1" ht="15" customHeight="1">
      <c r="A24" s="21" t="s">
        <v>41</v>
      </c>
      <c r="B24" s="45">
        <f aca="true" t="shared" si="1" ref="B24:L24">SUM(B12:B23)</f>
        <v>16265.1260224</v>
      </c>
      <c r="C24" s="45">
        <f t="shared" si="1"/>
        <v>2365.2353904899996</v>
      </c>
      <c r="D24" s="45">
        <f t="shared" si="1"/>
        <v>20208.605000000003</v>
      </c>
      <c r="E24" s="45">
        <f t="shared" si="1"/>
        <v>6164.779558809999</v>
      </c>
      <c r="F24" s="45">
        <f t="shared" si="1"/>
        <v>6361.47761315</v>
      </c>
      <c r="G24" s="45">
        <f t="shared" si="1"/>
        <v>2253.387627</v>
      </c>
      <c r="H24" s="45">
        <f t="shared" si="1"/>
        <v>7075.481011999999</v>
      </c>
      <c r="I24" s="45">
        <f t="shared" si="1"/>
        <v>1740.2496299999996</v>
      </c>
      <c r="J24" s="45">
        <f t="shared" si="1"/>
        <v>2656.6730000000002</v>
      </c>
      <c r="K24" s="45">
        <f t="shared" si="1"/>
        <v>1469.0883319999998</v>
      </c>
      <c r="L24" s="45">
        <f t="shared" si="1"/>
        <v>66560.10318585</v>
      </c>
      <c r="M24" s="48"/>
      <c r="N24" s="48"/>
    </row>
    <row r="25" ht="9" customHeight="1"/>
    <row r="26" spans="1:12" ht="15">
      <c r="A26" s="6"/>
      <c r="B26" s="6" t="str">
        <f>LEFT(A4,LEN(A4)-5)</f>
        <v>Enero-setiembre 2008</v>
      </c>
      <c r="C26" s="6"/>
      <c r="D26" s="11"/>
      <c r="E26" s="11"/>
      <c r="F26" s="11"/>
      <c r="G26" s="11"/>
      <c r="H26" s="11"/>
      <c r="I26" s="11"/>
      <c r="J26" s="11"/>
      <c r="K26" s="11"/>
      <c r="L26" s="11"/>
    </row>
    <row r="27" spans="1:11" ht="9" customHeight="1">
      <c r="A27" s="4"/>
      <c r="D27" s="11"/>
      <c r="E27" s="11"/>
      <c r="F27" s="11"/>
      <c r="G27" s="11"/>
      <c r="H27" s="11"/>
      <c r="I27" s="11"/>
      <c r="J27" s="11"/>
      <c r="K27" s="11"/>
    </row>
    <row r="28" spans="1:15" ht="12.75">
      <c r="A28" s="3" t="s">
        <v>3</v>
      </c>
      <c r="B28" s="43"/>
      <c r="C28" s="44">
        <v>381.42441565</v>
      </c>
      <c r="D28" s="44">
        <v>13784.277</v>
      </c>
      <c r="E28" s="44">
        <v>808.69734203</v>
      </c>
      <c r="F28" s="44">
        <v>106.99296142</v>
      </c>
      <c r="G28" s="44">
        <v>66.37006500000001</v>
      </c>
      <c r="H28" s="44">
        <v>1033.123813</v>
      </c>
      <c r="I28" s="43">
        <v>637.384045</v>
      </c>
      <c r="J28" s="44">
        <v>107.769</v>
      </c>
      <c r="K28" s="44">
        <v>397.140666</v>
      </c>
      <c r="L28" s="44">
        <f>SUM(B28:K28)</f>
        <v>17323.1793081</v>
      </c>
      <c r="N28" s="43"/>
      <c r="O28" s="43"/>
    </row>
    <row r="29" spans="1:14" ht="12.75">
      <c r="A29" s="3" t="s">
        <v>4</v>
      </c>
      <c r="B29" s="44">
        <v>421.15325966999995</v>
      </c>
      <c r="C29" s="44"/>
      <c r="D29" s="44">
        <v>834.341</v>
      </c>
      <c r="E29" s="44">
        <v>308.87087965000006</v>
      </c>
      <c r="F29" s="44">
        <v>77.71432654000002</v>
      </c>
      <c r="G29" s="44">
        <v>17.643446</v>
      </c>
      <c r="H29" s="44">
        <v>86.479181</v>
      </c>
      <c r="I29" s="43">
        <v>27.367983</v>
      </c>
      <c r="J29" s="44">
        <v>264.15</v>
      </c>
      <c r="K29" s="44">
        <v>11.36635</v>
      </c>
      <c r="L29" s="44">
        <f aca="true" t="shared" si="2" ref="L29:L39">SUM(B29:K29)</f>
        <v>2049.08642586</v>
      </c>
      <c r="M29" s="8"/>
      <c r="N29" s="8"/>
    </row>
    <row r="30" spans="1:12" ht="12.75">
      <c r="A30" s="3" t="s">
        <v>5</v>
      </c>
      <c r="B30" s="44">
        <v>10164.952105369997</v>
      </c>
      <c r="C30" s="44">
        <v>2205.5941536699997</v>
      </c>
      <c r="D30" s="44"/>
      <c r="E30" s="44">
        <v>3234.0995586499994</v>
      </c>
      <c r="F30" s="44">
        <v>518.79886098</v>
      </c>
      <c r="G30" s="44">
        <v>36.12034</v>
      </c>
      <c r="H30" s="44">
        <v>2530.5229520000003</v>
      </c>
      <c r="I30" s="43">
        <v>498.305549</v>
      </c>
      <c r="J30" s="44">
        <v>739.984</v>
      </c>
      <c r="K30" s="44">
        <v>731.001132</v>
      </c>
      <c r="L30" s="44">
        <f t="shared" si="2"/>
        <v>20659.37865167</v>
      </c>
    </row>
    <row r="31" spans="1:12" ht="12.75">
      <c r="A31" s="3" t="s">
        <v>6</v>
      </c>
      <c r="B31" s="44">
        <v>3575.0958773899997</v>
      </c>
      <c r="C31" s="44">
        <v>68.14948775</v>
      </c>
      <c r="D31" s="44">
        <v>3545.289</v>
      </c>
      <c r="E31" s="44"/>
      <c r="F31" s="44">
        <v>670.46365113</v>
      </c>
      <c r="G31" s="44">
        <v>1279.1916609999998</v>
      </c>
      <c r="H31" s="44">
        <v>1287.91993</v>
      </c>
      <c r="I31" s="43">
        <v>301.54076899999995</v>
      </c>
      <c r="J31" s="44">
        <v>1498.984</v>
      </c>
      <c r="K31" s="44">
        <v>110.794584</v>
      </c>
      <c r="L31" s="44">
        <f t="shared" si="2"/>
        <v>12337.428960269997</v>
      </c>
    </row>
    <row r="32" spans="1:13" ht="12.75">
      <c r="A32" s="19" t="s">
        <v>7</v>
      </c>
      <c r="B32" s="44">
        <v>542.28312052</v>
      </c>
      <c r="C32" s="44">
        <v>157.40733137</v>
      </c>
      <c r="D32" s="44">
        <v>1771.226</v>
      </c>
      <c r="E32" s="44">
        <v>518.4863383999996</v>
      </c>
      <c r="F32" s="44"/>
      <c r="G32" s="44">
        <v>593.701428</v>
      </c>
      <c r="H32" s="44">
        <v>2267.567298</v>
      </c>
      <c r="I32" s="43">
        <v>12.455615</v>
      </c>
      <c r="J32" s="44">
        <v>543.52</v>
      </c>
      <c r="K32" s="44">
        <v>9.610967</v>
      </c>
      <c r="L32" s="44">
        <f t="shared" si="2"/>
        <v>6416.258098289999</v>
      </c>
      <c r="M32" s="8"/>
    </row>
    <row r="33" spans="1:13" ht="12.75">
      <c r="A33" s="3" t="s">
        <v>9</v>
      </c>
      <c r="B33" s="44">
        <v>61.46557537</v>
      </c>
      <c r="C33" s="44">
        <v>0.46575448</v>
      </c>
      <c r="D33" s="44">
        <v>380.903</v>
      </c>
      <c r="E33" s="44">
        <v>49.80990628</v>
      </c>
      <c r="F33" s="44">
        <v>36.868217079999994</v>
      </c>
      <c r="G33" s="44">
        <v>8.601</v>
      </c>
      <c r="H33" s="44">
        <v>225.01036100000002</v>
      </c>
      <c r="I33" s="43">
        <v>0.1995</v>
      </c>
      <c r="J33" s="44">
        <v>3.215</v>
      </c>
      <c r="K33" s="44">
        <v>37.749347</v>
      </c>
      <c r="L33" s="44">
        <f t="shared" si="2"/>
        <v>804.2876612099999</v>
      </c>
      <c r="M33" s="8"/>
    </row>
    <row r="34" spans="1:12" ht="12.75">
      <c r="A34" s="3" t="s">
        <v>21</v>
      </c>
      <c r="B34" s="44">
        <v>364.66267838</v>
      </c>
      <c r="C34" s="44">
        <v>10.642182720000001</v>
      </c>
      <c r="D34" s="44">
        <v>614.136</v>
      </c>
      <c r="E34" s="44">
        <v>390.3276208199998</v>
      </c>
      <c r="F34" s="44">
        <v>1079.63364624</v>
      </c>
      <c r="G34" s="44"/>
      <c r="H34" s="44">
        <v>448.163001</v>
      </c>
      <c r="I34" s="43">
        <v>23.18568</v>
      </c>
      <c r="J34" s="44">
        <v>373.259</v>
      </c>
      <c r="K34" s="44">
        <v>12.352325</v>
      </c>
      <c r="L34" s="44">
        <f t="shared" si="2"/>
        <v>3316.3621341599996</v>
      </c>
    </row>
    <row r="35" spans="1:12" ht="12.75">
      <c r="A35" s="3" t="s">
        <v>10</v>
      </c>
      <c r="B35" s="44">
        <v>932.36116585</v>
      </c>
      <c r="C35" s="44">
        <v>25.95214744</v>
      </c>
      <c r="D35" s="44">
        <v>3257.67</v>
      </c>
      <c r="E35" s="44">
        <v>1758.683628489999</v>
      </c>
      <c r="F35" s="44">
        <v>464.38133594000004</v>
      </c>
      <c r="G35" s="44">
        <v>78.824184</v>
      </c>
      <c r="H35" s="44"/>
      <c r="I35" s="43">
        <v>6.51744</v>
      </c>
      <c r="J35" s="44">
        <v>255.519</v>
      </c>
      <c r="K35" s="44">
        <v>131.029428</v>
      </c>
      <c r="L35" s="44">
        <f t="shared" si="2"/>
        <v>6910.938329719999</v>
      </c>
    </row>
    <row r="36" spans="1:13" ht="12.75">
      <c r="A36" s="3" t="s">
        <v>11</v>
      </c>
      <c r="B36" s="44">
        <v>836.5926584000001</v>
      </c>
      <c r="C36" s="44">
        <v>44.8514087</v>
      </c>
      <c r="D36" s="44">
        <v>1901.252</v>
      </c>
      <c r="E36" s="44">
        <v>72.24395524999993</v>
      </c>
      <c r="F36" s="44">
        <v>4.19415569</v>
      </c>
      <c r="G36" s="44">
        <v>1.251</v>
      </c>
      <c r="H36" s="44">
        <v>79.229702</v>
      </c>
      <c r="I36" s="44"/>
      <c r="J36" s="44">
        <v>1.155</v>
      </c>
      <c r="K36" s="44">
        <v>83.869113</v>
      </c>
      <c r="L36" s="44">
        <f t="shared" si="2"/>
        <v>3024.638993040001</v>
      </c>
      <c r="M36" s="8"/>
    </row>
    <row r="37" spans="1:12" ht="12.75">
      <c r="A37" s="3" t="s">
        <v>12</v>
      </c>
      <c r="B37" s="44">
        <v>1061.7659963</v>
      </c>
      <c r="C37" s="44">
        <v>221.38765214000003</v>
      </c>
      <c r="D37" s="44">
        <v>1727.962</v>
      </c>
      <c r="E37" s="44">
        <v>1098.2752818699996</v>
      </c>
      <c r="F37" s="44">
        <v>656.58176613</v>
      </c>
      <c r="G37" s="44">
        <v>1541.078186</v>
      </c>
      <c r="H37" s="44">
        <v>948.578315</v>
      </c>
      <c r="I37" s="44">
        <v>129.019929</v>
      </c>
      <c r="J37" s="44"/>
      <c r="K37" s="44">
        <v>55.901161</v>
      </c>
      <c r="L37" s="44">
        <f t="shared" si="2"/>
        <v>7440.550287439998</v>
      </c>
    </row>
    <row r="38" spans="1:12" ht="12.75">
      <c r="A38" s="3" t="s">
        <v>13</v>
      </c>
      <c r="B38" s="44">
        <v>1388.4771370299998</v>
      </c>
      <c r="C38" s="44">
        <v>1.66677786</v>
      </c>
      <c r="D38" s="44">
        <v>1273.983</v>
      </c>
      <c r="E38" s="44">
        <v>86.13488936999997</v>
      </c>
      <c r="F38" s="44">
        <v>12.215840920000002</v>
      </c>
      <c r="G38" s="44">
        <v>4.556</v>
      </c>
      <c r="H38" s="44">
        <v>133.899824</v>
      </c>
      <c r="I38" s="44">
        <v>674.8543930000001</v>
      </c>
      <c r="J38" s="44">
        <v>15.137</v>
      </c>
      <c r="K38" s="44"/>
      <c r="L38" s="44">
        <f t="shared" si="2"/>
        <v>3590.92486218</v>
      </c>
    </row>
    <row r="39" spans="1:13" ht="12.75">
      <c r="A39" s="3" t="s">
        <v>14</v>
      </c>
      <c r="B39" s="44">
        <v>1004.33371728</v>
      </c>
      <c r="C39" s="44">
        <v>193.73519557999998</v>
      </c>
      <c r="D39" s="44">
        <v>3681.025</v>
      </c>
      <c r="E39" s="44">
        <v>921.9958720399993</v>
      </c>
      <c r="F39" s="44">
        <v>4097.93965056</v>
      </c>
      <c r="G39" s="44">
        <v>495.336784</v>
      </c>
      <c r="H39" s="44">
        <v>1695.2795409999999</v>
      </c>
      <c r="I39" s="44">
        <v>180.34525200000002</v>
      </c>
      <c r="J39" s="44">
        <v>722.996</v>
      </c>
      <c r="K39" s="44">
        <v>157.73856099999998</v>
      </c>
      <c r="L39" s="44">
        <f t="shared" si="2"/>
        <v>13150.725573459997</v>
      </c>
      <c r="M39" s="8"/>
    </row>
    <row r="40" spans="1:13" s="14" customFormat="1" ht="15" customHeight="1">
      <c r="A40" s="21" t="s">
        <v>41</v>
      </c>
      <c r="B40" s="45">
        <f>SUM(B28:B39)</f>
        <v>20353.143291559998</v>
      </c>
      <c r="C40" s="45">
        <f aca="true" t="shared" si="3" ref="C40:L40">SUM(C28:C39)</f>
        <v>3311.27650736</v>
      </c>
      <c r="D40" s="45">
        <f t="shared" si="3"/>
        <v>32772.064</v>
      </c>
      <c r="E40" s="45">
        <f t="shared" si="3"/>
        <v>9247.625272849997</v>
      </c>
      <c r="F40" s="45">
        <f t="shared" si="3"/>
        <v>7725.78441263</v>
      </c>
      <c r="G40" s="45">
        <f t="shared" si="3"/>
        <v>4122.674094</v>
      </c>
      <c r="H40" s="45">
        <f t="shared" si="3"/>
        <v>10735.773917999999</v>
      </c>
      <c r="I40" s="45">
        <f t="shared" si="3"/>
        <v>2491.176155</v>
      </c>
      <c r="J40" s="45">
        <f t="shared" si="3"/>
        <v>4525.688</v>
      </c>
      <c r="K40" s="45">
        <f t="shared" si="3"/>
        <v>1738.5536339999999</v>
      </c>
      <c r="L40" s="45">
        <f t="shared" si="3"/>
        <v>97023.75928540001</v>
      </c>
      <c r="M40" s="26"/>
    </row>
    <row r="41" ht="9" customHeight="1"/>
    <row r="42" spans="1:12" ht="15">
      <c r="A42" s="6"/>
      <c r="B42" s="6" t="str">
        <f>+CONCATENATE("Crecimiento ",RIGHT(A4,4),"/",RIGHT(B26,4))</f>
        <v>Crecimiento 2009/2008</v>
      </c>
      <c r="C42" s="6"/>
      <c r="D42" s="11"/>
      <c r="E42" s="11"/>
      <c r="F42" s="11"/>
      <c r="G42" s="11"/>
      <c r="H42" s="11"/>
      <c r="I42" s="11"/>
      <c r="J42" s="11"/>
      <c r="K42" s="11"/>
      <c r="L42" s="11"/>
    </row>
    <row r="43" spans="1:11" ht="9" customHeight="1">
      <c r="A43" s="4"/>
      <c r="D43" s="11"/>
      <c r="E43" s="11"/>
      <c r="F43" s="11"/>
      <c r="G43" s="11"/>
      <c r="H43" s="11"/>
      <c r="I43" s="11"/>
      <c r="J43" s="11"/>
      <c r="K43" s="11"/>
    </row>
    <row r="44" spans="1:13" ht="12.75">
      <c r="A44" s="3" t="s">
        <v>3</v>
      </c>
      <c r="B44" s="24"/>
      <c r="C44" s="24">
        <f aca="true" t="shared" si="4" ref="C44:L44">+(C12/C28-1)*100</f>
        <v>-4.828787236551923</v>
      </c>
      <c r="D44" s="24">
        <f t="shared" si="4"/>
        <v>-39.93103882053444</v>
      </c>
      <c r="E44" s="24">
        <f t="shared" si="4"/>
        <v>-25.965186252857762</v>
      </c>
      <c r="F44" s="24">
        <f>+(F12/F28-1)*100</f>
        <v>-31.640953442823204</v>
      </c>
      <c r="G44" s="24">
        <f t="shared" si="4"/>
        <v>-2.153240320014782</v>
      </c>
      <c r="H44" s="24">
        <f>(H12/H28-1)*100</f>
        <v>-26.152524857153768</v>
      </c>
      <c r="I44" s="24">
        <f>(I12/I28-1)*100</f>
        <v>-53.95339555448082</v>
      </c>
      <c r="J44" s="24">
        <f>(J12/J28-1)*100</f>
        <v>-41.52307249765702</v>
      </c>
      <c r="K44" s="24">
        <f aca="true" t="shared" si="5" ref="K44:K53">+(K12/K28-1)*100</f>
        <v>-36.53870616211336</v>
      </c>
      <c r="L44" s="24">
        <f t="shared" si="4"/>
        <v>-37.9365870768141</v>
      </c>
      <c r="M44" s="43"/>
    </row>
    <row r="45" spans="1:13" ht="12.75">
      <c r="A45" s="3" t="s">
        <v>4</v>
      </c>
      <c r="B45" s="24">
        <f aca="true" t="shared" si="6" ref="B45:B56">+(B13/B29-1)*100</f>
        <v>0.7142838078368907</v>
      </c>
      <c r="C45" s="24"/>
      <c r="D45" s="24">
        <f>+(D13/D29-1)*100</f>
        <v>-23.5015419354916</v>
      </c>
      <c r="E45" s="24">
        <f>+(E13/E29-1)*100</f>
        <v>-23.12866891205485</v>
      </c>
      <c r="F45" s="24">
        <f>+(F13/F29-1)*100</f>
        <v>-15.704197917379293</v>
      </c>
      <c r="G45" s="24">
        <f>+(G13/G29-1)*100</f>
        <v>-57.98518044604213</v>
      </c>
      <c r="H45" s="24">
        <f aca="true" t="shared" si="7" ref="H45:H55">(H13/H29-1)*100</f>
        <v>-49.322942824817</v>
      </c>
      <c r="I45" s="24">
        <f aca="true" t="shared" si="8" ref="I45:J47">(I13/I29-1)*100</f>
        <v>-10.135832808723977</v>
      </c>
      <c r="J45" s="24">
        <f t="shared" si="8"/>
        <v>-14.26992239257997</v>
      </c>
      <c r="K45" s="24">
        <f t="shared" si="5"/>
        <v>-28.840551276355207</v>
      </c>
      <c r="L45" s="24">
        <f aca="true" t="shared" si="9" ref="L45:L55">+(L13/L29-1)*100</f>
        <v>-18.220200598581705</v>
      </c>
      <c r="M45" s="43"/>
    </row>
    <row r="46" spans="1:13" ht="12.75">
      <c r="A46" s="3" t="s">
        <v>5</v>
      </c>
      <c r="B46" s="24">
        <f t="shared" si="6"/>
        <v>-22.49968035886529</v>
      </c>
      <c r="C46" s="24">
        <f aca="true" t="shared" si="10" ref="C46:C56">+(C14/C30-1)*100</f>
        <v>-43.9849671606969</v>
      </c>
      <c r="D46" s="24"/>
      <c r="E46" s="24">
        <f>+(E14/E30-1)*100</f>
        <v>-44.6840303893809</v>
      </c>
      <c r="F46" s="24">
        <f>+(F14/F30-1)*100</f>
        <v>-28.56605915441922</v>
      </c>
      <c r="G46" s="24">
        <f>+(G14/G30-1)*100</f>
        <v>-35.15269236114611</v>
      </c>
      <c r="H46" s="24">
        <f t="shared" si="7"/>
        <v>-33.103353373575736</v>
      </c>
      <c r="I46" s="24">
        <f t="shared" si="8"/>
        <v>-9.598506196847511</v>
      </c>
      <c r="J46" s="24">
        <f t="shared" si="8"/>
        <v>-55.299303768730134</v>
      </c>
      <c r="K46" s="24">
        <f t="shared" si="5"/>
        <v>5.916638717325529</v>
      </c>
      <c r="L46" s="24">
        <f t="shared" si="9"/>
        <v>-29.597736402230645</v>
      </c>
      <c r="M46" s="43"/>
    </row>
    <row r="47" spans="1:13" ht="12.75">
      <c r="A47" s="3" t="s">
        <v>6</v>
      </c>
      <c r="B47" s="24">
        <f t="shared" si="6"/>
        <v>-8.494311481002882</v>
      </c>
      <c r="C47" s="24">
        <f t="shared" si="10"/>
        <v>-19.207517256797</v>
      </c>
      <c r="D47" s="24">
        <f aca="true" t="shared" si="11" ref="D47:D56">+(D15/D31-1)*100</f>
        <v>-48.98077420486736</v>
      </c>
      <c r="E47" s="24"/>
      <c r="F47" s="24">
        <f>+(F15/F31-1)*100</f>
        <v>-31.404331613672277</v>
      </c>
      <c r="G47" s="24">
        <f>+(G15/G31-1)*100</f>
        <v>-52.16153625316666</v>
      </c>
      <c r="H47" s="24">
        <f t="shared" si="7"/>
        <v>-45.10665604809765</v>
      </c>
      <c r="I47" s="24">
        <f t="shared" si="8"/>
        <v>-13.68777732340397</v>
      </c>
      <c r="J47" s="24">
        <f t="shared" si="8"/>
        <v>-64.73404652751465</v>
      </c>
      <c r="K47" s="24">
        <f t="shared" si="5"/>
        <v>-46.893438401285024</v>
      </c>
      <c r="L47" s="24">
        <f t="shared" si="9"/>
        <v>-37.08714758378526</v>
      </c>
      <c r="M47" s="15"/>
    </row>
    <row r="48" spans="1:13" ht="12.75">
      <c r="A48" s="19" t="s">
        <v>7</v>
      </c>
      <c r="B48" s="24">
        <f t="shared" si="6"/>
        <v>26.425707879785463</v>
      </c>
      <c r="C48" s="24">
        <f t="shared" si="10"/>
        <v>35.56962514559907</v>
      </c>
      <c r="D48" s="24">
        <f t="shared" si="11"/>
        <v>-26.123656721389587</v>
      </c>
      <c r="E48" s="24">
        <f aca="true" t="shared" si="12" ref="E48:E56">+(E16/E32-1)*100</f>
        <v>-18.40867838380056</v>
      </c>
      <c r="F48" s="24"/>
      <c r="G48" s="24">
        <f>+(G16/G32-1)*100</f>
        <v>-13.841943462531125</v>
      </c>
      <c r="H48" s="24">
        <f t="shared" si="7"/>
        <v>-19.927773671747495</v>
      </c>
      <c r="I48" s="24">
        <f>(I16/I32-1)*100</f>
        <v>-57.82030835089236</v>
      </c>
      <c r="J48" s="24">
        <f aca="true" t="shared" si="13" ref="J48:J55">(J16/J32-1)*100</f>
        <v>-13.315057403591402</v>
      </c>
      <c r="K48" s="24">
        <f t="shared" si="5"/>
        <v>-0.4575814275504353</v>
      </c>
      <c r="L48" s="24">
        <f t="shared" si="9"/>
        <v>-15.157362197278035</v>
      </c>
      <c r="M48" s="15"/>
    </row>
    <row r="49" spans="1:13" ht="12.75">
      <c r="A49" s="3" t="s">
        <v>9</v>
      </c>
      <c r="B49" s="24">
        <f t="shared" si="6"/>
        <v>-35.19353073616238</v>
      </c>
      <c r="C49" s="24">
        <f t="shared" si="10"/>
        <v>-16.63286845893571</v>
      </c>
      <c r="D49" s="24">
        <f t="shared" si="11"/>
        <v>-43.34646878601639</v>
      </c>
      <c r="E49" s="24">
        <f t="shared" si="12"/>
        <v>-49.69297996840157</v>
      </c>
      <c r="F49" s="24">
        <f aca="true" t="shared" si="14" ref="F49:F56">+(F17/F33-1)*100</f>
        <v>-25.006669348817866</v>
      </c>
      <c r="G49" s="24">
        <f>+(G17/G33-1)*100</f>
        <v>-18.195558655970245</v>
      </c>
      <c r="H49" s="24">
        <f t="shared" si="7"/>
        <v>-20.92707633138725</v>
      </c>
      <c r="I49" s="24">
        <f>(I17/I33-1)*100</f>
        <v>-90.7719298245614</v>
      </c>
      <c r="J49" s="24">
        <f t="shared" si="13"/>
        <v>130.85536547433904</v>
      </c>
      <c r="K49" s="24">
        <f t="shared" si="5"/>
        <v>-39.174651153568306</v>
      </c>
      <c r="L49" s="24">
        <f t="shared" si="9"/>
        <v>-34.838812391881056</v>
      </c>
      <c r="M49" s="15"/>
    </row>
    <row r="50" spans="1:13" ht="12.75">
      <c r="A50" s="3" t="s">
        <v>21</v>
      </c>
      <c r="B50" s="24">
        <f t="shared" si="6"/>
        <v>-2.9224546469476254</v>
      </c>
      <c r="C50" s="24">
        <f t="shared" si="10"/>
        <v>-40.59409524966322</v>
      </c>
      <c r="D50" s="24">
        <f t="shared" si="11"/>
        <v>-27.47046256855159</v>
      </c>
      <c r="E50" s="24">
        <f t="shared" si="12"/>
        <v>-14.979887187374707</v>
      </c>
      <c r="F50" s="24">
        <f t="shared" si="14"/>
        <v>-17.224817057865238</v>
      </c>
      <c r="G50" s="24"/>
      <c r="H50" s="24">
        <f t="shared" si="7"/>
        <v>-22.358337876267488</v>
      </c>
      <c r="I50" s="24">
        <f>(I18/I34-1)*100</f>
        <v>-9.791474737855443</v>
      </c>
      <c r="J50" s="24">
        <f t="shared" si="13"/>
        <v>3.9117610024138827</v>
      </c>
      <c r="K50" s="24">
        <f t="shared" si="5"/>
        <v>-27.38226204378529</v>
      </c>
      <c r="L50" s="24">
        <f t="shared" si="9"/>
        <v>-15.660898897325982</v>
      </c>
      <c r="M50" s="15"/>
    </row>
    <row r="51" spans="1:13" ht="12.75">
      <c r="A51" s="3" t="s">
        <v>10</v>
      </c>
      <c r="B51" s="24">
        <f t="shared" si="6"/>
        <v>-31.401388664991025</v>
      </c>
      <c r="C51" s="24">
        <f t="shared" si="10"/>
        <v>-12.77085974354344</v>
      </c>
      <c r="D51" s="24">
        <f t="shared" si="11"/>
        <v>-42.35376818400882</v>
      </c>
      <c r="E51" s="24">
        <f t="shared" si="12"/>
        <v>-36.989516392925125</v>
      </c>
      <c r="F51" s="24">
        <f t="shared" si="14"/>
        <v>-18.290089455915194</v>
      </c>
      <c r="G51" s="24">
        <f aca="true" t="shared" si="15" ref="G51:G56">+(G19/G35-1)*100</f>
        <v>-29.492372543939048</v>
      </c>
      <c r="H51" s="24"/>
      <c r="I51" s="24">
        <f>(I19/I35-1)*100</f>
        <v>6.746820837629497</v>
      </c>
      <c r="J51" s="24">
        <f t="shared" si="13"/>
        <v>-29.44125485776009</v>
      </c>
      <c r="K51" s="24">
        <f t="shared" si="5"/>
        <v>-28.472307762802718</v>
      </c>
      <c r="L51" s="24">
        <f t="shared" si="9"/>
        <v>-36.84943171419066</v>
      </c>
      <c r="M51" s="15"/>
    </row>
    <row r="52" spans="1:13" ht="12.75">
      <c r="A52" s="3" t="s">
        <v>11</v>
      </c>
      <c r="B52" s="24">
        <f t="shared" si="6"/>
        <v>-33.59396353268309</v>
      </c>
      <c r="C52" s="24">
        <f t="shared" si="10"/>
        <v>-68.9236403181245</v>
      </c>
      <c r="D52" s="24">
        <f t="shared" si="11"/>
        <v>-40.39585494190144</v>
      </c>
      <c r="E52" s="24">
        <f t="shared" si="12"/>
        <v>-8.854436094845397</v>
      </c>
      <c r="F52" s="24">
        <f t="shared" si="14"/>
        <v>15.270921905142743</v>
      </c>
      <c r="G52" s="24">
        <f t="shared" si="15"/>
        <v>-3.1175059952038287</v>
      </c>
      <c r="H52" s="24">
        <f t="shared" si="7"/>
        <v>-22.678993542093593</v>
      </c>
      <c r="I52" s="24"/>
      <c r="J52" s="24">
        <f t="shared" si="13"/>
        <v>125.54112554112552</v>
      </c>
      <c r="K52" s="24">
        <f t="shared" si="5"/>
        <v>-22.857939370361525</v>
      </c>
      <c r="L52" s="24">
        <f t="shared" si="9"/>
        <v>-37.07779399064203</v>
      </c>
      <c r="M52" s="15"/>
    </row>
    <row r="53" spans="1:13" ht="12.75">
      <c r="A53" s="3" t="s">
        <v>12</v>
      </c>
      <c r="B53" s="24">
        <f t="shared" si="6"/>
        <v>-42.51687354587774</v>
      </c>
      <c r="C53" s="24">
        <f t="shared" si="10"/>
        <v>-11.107313629420412</v>
      </c>
      <c r="D53" s="24">
        <f t="shared" si="11"/>
        <v>-45.16054172487589</v>
      </c>
      <c r="E53" s="24">
        <f t="shared" si="12"/>
        <v>-20.64158147618539</v>
      </c>
      <c r="F53" s="24">
        <f t="shared" si="14"/>
        <v>-13.893133480946961</v>
      </c>
      <c r="G53" s="24">
        <f t="shared" si="15"/>
        <v>-61.273869981311904</v>
      </c>
      <c r="H53" s="24">
        <f t="shared" si="7"/>
        <v>-58.43326241334117</v>
      </c>
      <c r="I53" s="24">
        <f>(I21/I37-1)*100</f>
        <v>-38.66158459907384</v>
      </c>
      <c r="J53" s="24"/>
      <c r="K53" s="24">
        <f t="shared" si="5"/>
        <v>-31.742820153592167</v>
      </c>
      <c r="L53" s="24">
        <f t="shared" si="9"/>
        <v>-42.207729641734836</v>
      </c>
      <c r="M53" s="15"/>
    </row>
    <row r="54" spans="1:13" ht="12.75">
      <c r="A54" s="3" t="s">
        <v>13</v>
      </c>
      <c r="B54" s="24">
        <f t="shared" si="6"/>
        <v>-19.415193068762427</v>
      </c>
      <c r="C54" s="24">
        <f t="shared" si="10"/>
        <v>11.433719787950603</v>
      </c>
      <c r="D54" s="24">
        <f t="shared" si="11"/>
        <v>-23.640660825144444</v>
      </c>
      <c r="E54" s="24">
        <f t="shared" si="12"/>
        <v>18.42877839177759</v>
      </c>
      <c r="F54" s="24">
        <f t="shared" si="14"/>
        <v>-43.31099524501667</v>
      </c>
      <c r="G54" s="24">
        <f t="shared" si="15"/>
        <v>2.5680421422300315</v>
      </c>
      <c r="H54" s="24">
        <f t="shared" si="7"/>
        <v>-52.178943117953615</v>
      </c>
      <c r="I54" s="24">
        <f>(I22/I38-1)*100</f>
        <v>-27.709103613999897</v>
      </c>
      <c r="J54" s="24">
        <f t="shared" si="13"/>
        <v>-34.511461980577394</v>
      </c>
      <c r="K54" s="24"/>
      <c r="L54" s="24">
        <f t="shared" si="9"/>
        <v>-22.889667261403112</v>
      </c>
      <c r="M54" s="15"/>
    </row>
    <row r="55" spans="1:13" ht="12.75">
      <c r="A55" s="3" t="s">
        <v>14</v>
      </c>
      <c r="B55" s="24">
        <f t="shared" si="6"/>
        <v>-31.50874238366086</v>
      </c>
      <c r="C55" s="24">
        <f t="shared" si="10"/>
        <v>32.3288165387259</v>
      </c>
      <c r="D55" s="24">
        <f t="shared" si="11"/>
        <v>-29.905529030636846</v>
      </c>
      <c r="E55" s="24">
        <f t="shared" si="12"/>
        <v>-33.60968415881973</v>
      </c>
      <c r="F55" s="24">
        <f t="shared" si="14"/>
        <v>-14.238947715842077</v>
      </c>
      <c r="G55" s="24">
        <f t="shared" si="15"/>
        <v>-25.536423719341638</v>
      </c>
      <c r="H55" s="24">
        <f t="shared" si="7"/>
        <v>-40.556052696444354</v>
      </c>
      <c r="I55" s="24">
        <f>(I23/I39-1)*100</f>
        <v>-38.297310982159935</v>
      </c>
      <c r="J55" s="24">
        <f t="shared" si="13"/>
        <v>-37.95996105096017</v>
      </c>
      <c r="K55" s="24">
        <f>+(K23/K39-1)*100</f>
        <v>-12.638299648238826</v>
      </c>
      <c r="L55" s="24">
        <f t="shared" si="9"/>
        <v>-26.048111272530583</v>
      </c>
      <c r="M55" s="15"/>
    </row>
    <row r="56" spans="1:12" s="14" customFormat="1" ht="15" customHeight="1">
      <c r="A56" s="21" t="s">
        <v>41</v>
      </c>
      <c r="B56" s="25">
        <f t="shared" si="6"/>
        <v>-20.085434522810097</v>
      </c>
      <c r="C56" s="25">
        <f t="shared" si="10"/>
        <v>-28.57028444369497</v>
      </c>
      <c r="D56" s="25">
        <f t="shared" si="11"/>
        <v>-38.33587960770489</v>
      </c>
      <c r="E56" s="25">
        <f t="shared" si="12"/>
        <v>-33.33662019254706</v>
      </c>
      <c r="F56" s="25">
        <f t="shared" si="14"/>
        <v>-17.659136297534406</v>
      </c>
      <c r="G56" s="25">
        <f t="shared" si="15"/>
        <v>-45.34160169780328</v>
      </c>
      <c r="H56" s="25">
        <f>(H24/H40-1)*100</f>
        <v>-34.09435532042097</v>
      </c>
      <c r="I56" s="25">
        <f>(I24/I40-1)*100</f>
        <v>-30.14345346445404</v>
      </c>
      <c r="J56" s="25">
        <f>(J24/J40-1)*100</f>
        <v>-41.29791978589774</v>
      </c>
      <c r="K56" s="25">
        <f>+(K24/K40-1)*100</f>
        <v>-15.499395401453576</v>
      </c>
      <c r="L56" s="25">
        <f>+(L24/L40-1)*100</f>
        <v>-31.398140335852897</v>
      </c>
    </row>
    <row r="57" spans="1:12" ht="10.5" customHeight="1" thickBot="1">
      <c r="A57" s="10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2.25" customHeight="1">
      <c r="A58" s="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s="32" customFormat="1" ht="12">
      <c r="A59" s="32" t="s">
        <v>55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2:12" s="32" customFormat="1" ht="12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35"/>
    </row>
    <row r="61" spans="2:11" ht="12.75"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ht="12.75">
      <c r="A62" s="16" t="s">
        <v>25</v>
      </c>
    </row>
    <row r="63" spans="2:12" ht="13.5" thickBot="1">
      <c r="B63" s="13" t="s">
        <v>3</v>
      </c>
      <c r="C63" s="13" t="s">
        <v>4</v>
      </c>
      <c r="D63" s="13" t="s">
        <v>5</v>
      </c>
      <c r="E63" s="18" t="s">
        <v>6</v>
      </c>
      <c r="F63" s="13" t="s">
        <v>7</v>
      </c>
      <c r="G63" s="13" t="s">
        <v>21</v>
      </c>
      <c r="H63" s="13" t="s">
        <v>10</v>
      </c>
      <c r="I63" s="13" t="s">
        <v>11</v>
      </c>
      <c r="J63" s="13" t="s">
        <v>12</v>
      </c>
      <c r="K63" s="13" t="s">
        <v>13</v>
      </c>
      <c r="L63" s="13" t="s">
        <v>23</v>
      </c>
    </row>
    <row r="64" spans="1:12" ht="12.75">
      <c r="A64" s="21" t="s">
        <v>15</v>
      </c>
      <c r="B64" s="15">
        <f aca="true" t="shared" si="16" ref="B64:L64">+(B24-B40)/($L$24-$L$40)*100</f>
        <v>13.41932582156606</v>
      </c>
      <c r="C64" s="15">
        <f t="shared" si="16"/>
        <v>3.1054746474897827</v>
      </c>
      <c r="D64" s="15">
        <f t="shared" si="16"/>
        <v>41.24081153931349</v>
      </c>
      <c r="E64" s="15">
        <f t="shared" si="16"/>
        <v>10.119749592648324</v>
      </c>
      <c r="F64" s="15">
        <f t="shared" si="16"/>
        <v>4.478473611380324</v>
      </c>
      <c r="G64" s="15">
        <f t="shared" si="16"/>
        <v>6.1361199092173715</v>
      </c>
      <c r="H64" s="15">
        <f t="shared" si="16"/>
        <v>12.01527779212971</v>
      </c>
      <c r="I64" s="15">
        <f t="shared" si="16"/>
        <v>2.4649914722845523</v>
      </c>
      <c r="J64" s="15">
        <f t="shared" si="16"/>
        <v>6.135228791621004</v>
      </c>
      <c r="K64" s="15">
        <f t="shared" si="16"/>
        <v>0.8845468223493388</v>
      </c>
      <c r="L64" s="15">
        <f t="shared" si="16"/>
        <v>100</v>
      </c>
    </row>
    <row r="65" spans="2:4" ht="12.75">
      <c r="B65" s="15"/>
      <c r="C65" s="15"/>
      <c r="D65" s="15"/>
    </row>
  </sheetData>
  <sheetProtection/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pane xSplit="1" ySplit="8" topLeftCell="B9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G12" sqref="G12"/>
    </sheetView>
  </sheetViews>
  <sheetFormatPr defaultColWidth="11.421875" defaultRowHeight="12.75"/>
  <cols>
    <col min="1" max="1" width="10.57421875" style="0" customWidth="1"/>
    <col min="2" max="11" width="8.8515625" style="0" customWidth="1"/>
    <col min="12" max="12" width="9.140625" style="0" customWidth="1"/>
    <col min="15" max="15" width="11.57421875" style="0" bestFit="1" customWidth="1"/>
  </cols>
  <sheetData>
    <row r="1" ht="12.75">
      <c r="A1" s="5" t="s">
        <v>0</v>
      </c>
    </row>
    <row r="2" ht="12.75">
      <c r="A2" s="5" t="str">
        <f>+Exp!A2</f>
        <v>ARGENTINA, BOLIVIA, BRASIL, CHILE, COLOMBIA, ECUADOR, MÉXICO, PARAGUAY, PERÚ Y URUGUAY</v>
      </c>
    </row>
    <row r="3" ht="12.75">
      <c r="A3" s="5" t="s">
        <v>24</v>
      </c>
    </row>
    <row r="4" ht="12.75">
      <c r="A4" s="2" t="str">
        <f>+Exp!A4</f>
        <v>Enero-setiembre 2008-2009</v>
      </c>
    </row>
    <row r="5" ht="12.75">
      <c r="A5" s="2" t="s">
        <v>49</v>
      </c>
    </row>
    <row r="6" spans="1:12" ht="7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 customHeight="1" thickBot="1">
      <c r="A7" s="12"/>
      <c r="B7" s="13" t="s">
        <v>34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 customHeight="1" thickBot="1">
      <c r="A8" s="12" t="s">
        <v>1</v>
      </c>
      <c r="B8" s="13" t="s">
        <v>43</v>
      </c>
      <c r="C8" s="13" t="s">
        <v>44</v>
      </c>
      <c r="D8" s="13" t="s">
        <v>45</v>
      </c>
      <c r="E8" s="18" t="s">
        <v>46</v>
      </c>
      <c r="F8" s="13" t="s">
        <v>53</v>
      </c>
      <c r="G8" s="13" t="s">
        <v>47</v>
      </c>
      <c r="H8" s="13" t="s">
        <v>48</v>
      </c>
      <c r="I8" s="13" t="s">
        <v>54</v>
      </c>
      <c r="J8" s="13" t="s">
        <v>50</v>
      </c>
      <c r="K8" s="13" t="s">
        <v>51</v>
      </c>
      <c r="L8" s="13" t="s">
        <v>23</v>
      </c>
    </row>
    <row r="9" ht="9" customHeight="1">
      <c r="A9" s="7"/>
    </row>
    <row r="10" spans="1:12" ht="15">
      <c r="A10" s="6"/>
      <c r="B10" s="6" t="str">
        <f>+Exp!B10</f>
        <v>Enero-setiembre 2009</v>
      </c>
      <c r="C10" s="6"/>
      <c r="D10" s="11"/>
      <c r="E10" s="11"/>
      <c r="F10" s="11"/>
      <c r="G10" s="11"/>
      <c r="H10" s="11"/>
      <c r="I10" s="11"/>
      <c r="J10" s="11"/>
      <c r="K10" s="11"/>
      <c r="L10" s="11"/>
    </row>
    <row r="11" ht="9" customHeight="1">
      <c r="A11" s="4"/>
    </row>
    <row r="12" spans="1:15" s="19" customFormat="1" ht="12.75">
      <c r="A12" s="3" t="s">
        <v>3</v>
      </c>
      <c r="B12" s="44"/>
      <c r="C12" s="44">
        <v>443.996982</v>
      </c>
      <c r="D12" s="44">
        <v>7906.488</v>
      </c>
      <c r="E12" s="44">
        <v>3356.132037979995</v>
      </c>
      <c r="F12" s="44">
        <v>823.1407591999999</v>
      </c>
      <c r="G12" s="44">
        <v>387.92476200000004</v>
      </c>
      <c r="H12" s="44">
        <v>813.0890479999999</v>
      </c>
      <c r="I12" s="44">
        <v>715.715</v>
      </c>
      <c r="J12" s="44">
        <v>714.948</v>
      </c>
      <c r="K12" s="44">
        <v>1223.374466</v>
      </c>
      <c r="L12" s="44">
        <f>SUM(B12:K12)</f>
        <v>16384.809055179994</v>
      </c>
      <c r="N12" s="43"/>
      <c r="O12" s="43"/>
    </row>
    <row r="13" spans="1:12" s="19" customFormat="1" ht="12.75">
      <c r="A13" s="3" t="s">
        <v>4</v>
      </c>
      <c r="B13" s="44">
        <v>175.90164889999997</v>
      </c>
      <c r="C13" s="44"/>
      <c r="D13" s="44">
        <v>1270.939</v>
      </c>
      <c r="E13" s="44">
        <v>54.099885760000035</v>
      </c>
      <c r="F13" s="44">
        <v>164.97243638000003</v>
      </c>
      <c r="G13" s="44">
        <v>6.5072280000000005</v>
      </c>
      <c r="H13" s="44">
        <v>28.199198</v>
      </c>
      <c r="I13" s="44">
        <v>13.267</v>
      </c>
      <c r="J13" s="44">
        <v>188.636</v>
      </c>
      <c r="K13" s="44">
        <v>2.069074</v>
      </c>
      <c r="L13" s="44">
        <f aca="true" t="shared" si="0" ref="L13:L23">SUM(B13:K13)</f>
        <v>1904.5914710400002</v>
      </c>
    </row>
    <row r="14" spans="1:12" s="19" customFormat="1" ht="12.75">
      <c r="A14" s="3" t="s">
        <v>5</v>
      </c>
      <c r="B14" s="44">
        <v>8357.05053835</v>
      </c>
      <c r="C14" s="44">
        <v>555.41639</v>
      </c>
      <c r="D14" s="44"/>
      <c r="E14" s="44">
        <v>2002.7700244200078</v>
      </c>
      <c r="F14" s="44">
        <v>1612.7480176600002</v>
      </c>
      <c r="G14" s="44">
        <v>473.81781200000006</v>
      </c>
      <c r="H14" s="44">
        <v>2527.773209</v>
      </c>
      <c r="I14" s="44">
        <v>1048.422</v>
      </c>
      <c r="J14" s="44">
        <v>1150.201</v>
      </c>
      <c r="K14" s="44">
        <v>1085.427362</v>
      </c>
      <c r="L14" s="44">
        <f t="shared" si="0"/>
        <v>18813.626353430005</v>
      </c>
    </row>
    <row r="15" spans="1:12" s="19" customFormat="1" ht="12.75">
      <c r="A15" s="3" t="s">
        <v>6</v>
      </c>
      <c r="B15" s="44">
        <v>467.12145786</v>
      </c>
      <c r="C15" s="44">
        <v>165.057075</v>
      </c>
      <c r="D15" s="44">
        <v>1816.969</v>
      </c>
      <c r="E15" s="44"/>
      <c r="F15" s="44">
        <v>441.64623611999997</v>
      </c>
      <c r="G15" s="44">
        <v>383.180871</v>
      </c>
      <c r="H15" s="44">
        <v>1196.98783</v>
      </c>
      <c r="I15" s="44">
        <v>66.704</v>
      </c>
      <c r="J15" s="44">
        <v>717.755</v>
      </c>
      <c r="K15" s="44">
        <v>70.167552</v>
      </c>
      <c r="L15" s="44">
        <f t="shared" si="0"/>
        <v>5325.58902198</v>
      </c>
    </row>
    <row r="16" spans="1:12" s="19" customFormat="1" ht="12.75">
      <c r="A16" s="19" t="s">
        <v>7</v>
      </c>
      <c r="B16" s="44">
        <v>78.2127484</v>
      </c>
      <c r="C16" s="44">
        <v>69.046222</v>
      </c>
      <c r="D16" s="44">
        <v>388.886</v>
      </c>
      <c r="E16" s="44">
        <v>932.8876528900013</v>
      </c>
      <c r="F16" s="44"/>
      <c r="G16" s="44">
        <v>1112.803284</v>
      </c>
      <c r="H16" s="44">
        <v>431.767896</v>
      </c>
      <c r="I16" s="44">
        <v>5.826</v>
      </c>
      <c r="J16" s="44">
        <v>673.965</v>
      </c>
      <c r="K16" s="44">
        <v>5.333533</v>
      </c>
      <c r="L16" s="44">
        <f t="shared" si="0"/>
        <v>3698.728336290001</v>
      </c>
    </row>
    <row r="17" spans="1:12" s="19" customFormat="1" ht="12.75">
      <c r="A17" s="3" t="s">
        <v>9</v>
      </c>
      <c r="B17" s="44">
        <v>2.11484479</v>
      </c>
      <c r="C17" s="44">
        <v>0.400007</v>
      </c>
      <c r="D17" s="44">
        <v>33.909</v>
      </c>
      <c r="E17" s="44">
        <v>3.23394556</v>
      </c>
      <c r="F17" s="44">
        <v>6.4567973400000005</v>
      </c>
      <c r="G17" s="44">
        <v>3.03</v>
      </c>
      <c r="H17" s="44">
        <v>8.608416</v>
      </c>
      <c r="I17" s="44">
        <v>0.379</v>
      </c>
      <c r="J17" s="44">
        <v>0.48</v>
      </c>
      <c r="K17" s="44">
        <v>0.115008</v>
      </c>
      <c r="L17" s="44">
        <f t="shared" si="0"/>
        <v>58.72701869</v>
      </c>
    </row>
    <row r="18" spans="1:12" s="19" customFormat="1" ht="12.75">
      <c r="A18" s="3" t="s">
        <v>21</v>
      </c>
      <c r="B18" s="44">
        <v>91.19596611</v>
      </c>
      <c r="C18" s="44">
        <v>13.907932</v>
      </c>
      <c r="D18" s="44">
        <v>27.838</v>
      </c>
      <c r="E18" s="44">
        <v>640.4613228699997</v>
      </c>
      <c r="F18" s="44">
        <v>531.17383672</v>
      </c>
      <c r="G18" s="44"/>
      <c r="H18" s="44">
        <v>79.896399</v>
      </c>
      <c r="I18" s="44">
        <v>1.54</v>
      </c>
      <c r="J18" s="44">
        <v>662.664</v>
      </c>
      <c r="K18" s="44">
        <v>6.029344</v>
      </c>
      <c r="L18" s="44">
        <f t="shared" si="0"/>
        <v>2054.7068007</v>
      </c>
    </row>
    <row r="19" spans="1:12" s="19" customFormat="1" ht="12.75">
      <c r="A19" s="3" t="s">
        <v>10</v>
      </c>
      <c r="B19" s="44">
        <v>808.5405058100001</v>
      </c>
      <c r="C19" s="44">
        <v>73.429489</v>
      </c>
      <c r="D19" s="44">
        <v>1960.247</v>
      </c>
      <c r="E19" s="44">
        <v>785.103252339998</v>
      </c>
      <c r="F19" s="44">
        <v>1580.20775331</v>
      </c>
      <c r="G19" s="44">
        <v>422.244851</v>
      </c>
      <c r="H19" s="44"/>
      <c r="I19" s="44">
        <v>46.686</v>
      </c>
      <c r="J19" s="44">
        <v>522.334</v>
      </c>
      <c r="K19" s="44">
        <v>63.363557</v>
      </c>
      <c r="L19" s="44">
        <f t="shared" si="0"/>
        <v>6262.156408459998</v>
      </c>
    </row>
    <row r="20" spans="1:12" s="19" customFormat="1" ht="12.75">
      <c r="A20" s="3" t="s">
        <v>11</v>
      </c>
      <c r="B20" s="44">
        <v>617.55404373</v>
      </c>
      <c r="C20" s="44">
        <v>20.102555</v>
      </c>
      <c r="D20" s="44">
        <v>382.136</v>
      </c>
      <c r="E20" s="44">
        <v>283.71918539000023</v>
      </c>
      <c r="F20" s="44">
        <v>19.1678852</v>
      </c>
      <c r="G20" s="44">
        <v>2.293</v>
      </c>
      <c r="H20" s="44">
        <v>9.324961</v>
      </c>
      <c r="I20" s="44"/>
      <c r="J20" s="44">
        <v>140.269</v>
      </c>
      <c r="K20" s="44">
        <v>31.589855</v>
      </c>
      <c r="L20" s="44">
        <f t="shared" si="0"/>
        <v>1506.1564853200002</v>
      </c>
    </row>
    <row r="21" spans="1:12" s="19" customFormat="1" ht="12.75">
      <c r="A21" s="3" t="s">
        <v>12</v>
      </c>
      <c r="B21" s="44">
        <v>52.700161730000005</v>
      </c>
      <c r="C21" s="44">
        <v>227.75557500000002</v>
      </c>
      <c r="D21" s="44">
        <v>347.244</v>
      </c>
      <c r="E21" s="44">
        <v>509.9191230800004</v>
      </c>
      <c r="F21" s="44">
        <v>463.06086682999995</v>
      </c>
      <c r="G21" s="44">
        <v>469.17644</v>
      </c>
      <c r="H21" s="44">
        <v>270.758819</v>
      </c>
      <c r="I21" s="44">
        <v>1.945</v>
      </c>
      <c r="J21" s="44"/>
      <c r="K21" s="44">
        <v>8.302674999999999</v>
      </c>
      <c r="L21" s="44">
        <f t="shared" si="0"/>
        <v>2350.8626606400007</v>
      </c>
    </row>
    <row r="22" spans="1:12" s="19" customFormat="1" ht="12.75">
      <c r="A22" s="3" t="s">
        <v>13</v>
      </c>
      <c r="B22" s="44">
        <v>265.90311168000005</v>
      </c>
      <c r="C22" s="44">
        <v>11.722069</v>
      </c>
      <c r="D22" s="44">
        <v>905.311</v>
      </c>
      <c r="E22" s="44">
        <v>70.01860992999984</v>
      </c>
      <c r="F22" s="44">
        <v>35.67592587</v>
      </c>
      <c r="G22" s="44">
        <v>40.659</v>
      </c>
      <c r="H22" s="44">
        <v>190.660472</v>
      </c>
      <c r="I22" s="44">
        <v>61.497</v>
      </c>
      <c r="J22" s="44">
        <v>59.75</v>
      </c>
      <c r="K22" s="44"/>
      <c r="L22" s="44">
        <f t="shared" si="0"/>
        <v>1641.19718848</v>
      </c>
    </row>
    <row r="23" spans="1:12" s="19" customFormat="1" ht="12.75">
      <c r="A23" s="3" t="s">
        <v>14</v>
      </c>
      <c r="B23" s="44">
        <v>7.83956857</v>
      </c>
      <c r="C23" s="44">
        <v>214.251813</v>
      </c>
      <c r="D23" s="44">
        <v>387.95</v>
      </c>
      <c r="E23" s="44">
        <v>106.75033529999996</v>
      </c>
      <c r="F23" s="44">
        <v>445.41399744</v>
      </c>
      <c r="G23" s="44">
        <v>770.8469419999999</v>
      </c>
      <c r="H23" s="44">
        <v>319.577474</v>
      </c>
      <c r="I23" s="44">
        <v>249.876</v>
      </c>
      <c r="J23" s="44">
        <v>232.29</v>
      </c>
      <c r="K23" s="44">
        <v>325.058238</v>
      </c>
      <c r="L23" s="44">
        <f t="shared" si="0"/>
        <v>3059.85436831</v>
      </c>
    </row>
    <row r="24" spans="1:16" s="22" customFormat="1" ht="15" customHeight="1">
      <c r="A24" s="21" t="s">
        <v>41</v>
      </c>
      <c r="B24" s="45">
        <f aca="true" t="shared" si="1" ref="B24:L24">SUM(B12:B23)</f>
        <v>10924.13459593</v>
      </c>
      <c r="C24" s="45">
        <f t="shared" si="1"/>
        <v>1795.086109</v>
      </c>
      <c r="D24" s="45">
        <f t="shared" si="1"/>
        <v>15427.917000000001</v>
      </c>
      <c r="E24" s="45">
        <f t="shared" si="1"/>
        <v>8745.09537552</v>
      </c>
      <c r="F24" s="45">
        <f t="shared" si="1"/>
        <v>6123.664512070001</v>
      </c>
      <c r="G24" s="45">
        <f t="shared" si="1"/>
        <v>4072.484190000001</v>
      </c>
      <c r="H24" s="45">
        <f t="shared" si="1"/>
        <v>5876.643722</v>
      </c>
      <c r="I24" s="45">
        <f t="shared" si="1"/>
        <v>2211.857</v>
      </c>
      <c r="J24" s="45">
        <f t="shared" si="1"/>
        <v>5063.292</v>
      </c>
      <c r="K24" s="45">
        <f t="shared" si="1"/>
        <v>2820.830664</v>
      </c>
      <c r="L24" s="45">
        <f t="shared" si="1"/>
        <v>63061.005168519994</v>
      </c>
      <c r="M24" s="49"/>
      <c r="N24" s="48"/>
      <c r="P24" s="48"/>
    </row>
    <row r="25" ht="9" customHeight="1"/>
    <row r="26" spans="1:12" ht="15">
      <c r="A26" s="6"/>
      <c r="B26" s="6" t="str">
        <f>+Exp!B26</f>
        <v>Enero-setiembre 2008</v>
      </c>
      <c r="C26" s="6"/>
      <c r="D26" s="11"/>
      <c r="E26" s="11"/>
      <c r="F26" s="11"/>
      <c r="G26" s="11"/>
      <c r="H26" s="11"/>
      <c r="I26" s="11"/>
      <c r="J26" s="11"/>
      <c r="K26" s="11"/>
      <c r="L26" s="11"/>
    </row>
    <row r="27" spans="1:11" ht="9" customHeight="1">
      <c r="A27" s="4"/>
      <c r="D27" s="11"/>
      <c r="E27" s="11"/>
      <c r="F27" s="11"/>
      <c r="G27" s="11"/>
      <c r="H27" s="11"/>
      <c r="I27" s="11"/>
      <c r="J27" s="11"/>
      <c r="K27" s="11"/>
    </row>
    <row r="28" spans="1:15" s="19" customFormat="1" ht="12.75">
      <c r="A28" s="3" t="s">
        <v>3</v>
      </c>
      <c r="B28" s="44"/>
      <c r="C28" s="44">
        <v>506.65526400000005</v>
      </c>
      <c r="D28" s="44">
        <v>9937.099</v>
      </c>
      <c r="E28" s="44">
        <v>3811.7338163599998</v>
      </c>
      <c r="F28" s="44">
        <v>634.7436775799999</v>
      </c>
      <c r="G28" s="44">
        <v>448.252532</v>
      </c>
      <c r="H28" s="44">
        <v>1029.560751</v>
      </c>
      <c r="I28" s="44">
        <v>862.907</v>
      </c>
      <c r="J28" s="44">
        <v>1205.095</v>
      </c>
      <c r="K28" s="44">
        <v>1774.998289</v>
      </c>
      <c r="L28" s="44">
        <f>SUM(B28:K28)</f>
        <v>20211.04532994</v>
      </c>
      <c r="N28" s="43"/>
      <c r="O28" s="43"/>
    </row>
    <row r="29" spans="1:15" s="19" customFormat="1" ht="12.75">
      <c r="A29" s="3" t="s">
        <v>4</v>
      </c>
      <c r="B29" s="44">
        <v>108.37834767999999</v>
      </c>
      <c r="C29" s="44"/>
      <c r="D29" s="44">
        <v>2041.282</v>
      </c>
      <c r="E29" s="44">
        <v>60.16017528000009</v>
      </c>
      <c r="F29" s="44">
        <v>182.39072455000002</v>
      </c>
      <c r="G29" s="44">
        <v>9.282112999999999</v>
      </c>
      <c r="H29" s="44">
        <v>36.514579</v>
      </c>
      <c r="I29" s="44">
        <v>36.662</v>
      </c>
      <c r="J29" s="44">
        <v>187.506</v>
      </c>
      <c r="K29" s="44">
        <v>1.648262</v>
      </c>
      <c r="L29" s="44">
        <f aca="true" t="shared" si="2" ref="L29:L39">SUM(B29:K29)</f>
        <v>2663.8242015100004</v>
      </c>
      <c r="M29" s="8"/>
      <c r="N29" s="8"/>
      <c r="O29" s="20"/>
    </row>
    <row r="30" spans="1:14" s="19" customFormat="1" ht="12.75">
      <c r="A30" s="3" t="s">
        <v>5</v>
      </c>
      <c r="B30" s="44">
        <v>13966.0965241</v>
      </c>
      <c r="C30" s="44">
        <v>659.075942</v>
      </c>
      <c r="D30" s="44"/>
      <c r="E30" s="44">
        <v>4053.858945270009</v>
      </c>
      <c r="F30" s="44">
        <v>1756.27217592</v>
      </c>
      <c r="G30" s="44">
        <v>141.140499</v>
      </c>
      <c r="H30" s="44">
        <v>3917.095497</v>
      </c>
      <c r="I30" s="44">
        <v>1838.618</v>
      </c>
      <c r="J30" s="44">
        <v>1769.563</v>
      </c>
      <c r="K30" s="44">
        <v>1238.127514</v>
      </c>
      <c r="L30" s="44">
        <f t="shared" si="2"/>
        <v>29339.848097290007</v>
      </c>
      <c r="M30"/>
      <c r="N30"/>
    </row>
    <row r="31" spans="1:14" s="19" customFormat="1" ht="12.75">
      <c r="A31" s="3" t="s">
        <v>6</v>
      </c>
      <c r="B31" s="44">
        <v>739.3851232099998</v>
      </c>
      <c r="C31" s="44">
        <v>256.596732</v>
      </c>
      <c r="D31" s="44">
        <v>3180.387</v>
      </c>
      <c r="E31" s="44"/>
      <c r="F31" s="44">
        <v>530.08097031</v>
      </c>
      <c r="G31" s="44">
        <v>441.8350510000001</v>
      </c>
      <c r="H31" s="44">
        <v>2056.542822</v>
      </c>
      <c r="I31" s="44">
        <v>76.802</v>
      </c>
      <c r="J31" s="44">
        <v>912.87</v>
      </c>
      <c r="K31" s="44">
        <v>75.028707</v>
      </c>
      <c r="L31" s="44">
        <f t="shared" si="2"/>
        <v>8269.52840552</v>
      </c>
      <c r="M31"/>
      <c r="N31"/>
    </row>
    <row r="32" spans="1:14" s="19" customFormat="1" ht="12.75">
      <c r="A32" s="19" t="s">
        <v>7</v>
      </c>
      <c r="B32" s="44">
        <v>127.36098827</v>
      </c>
      <c r="C32" s="44">
        <v>78.272984</v>
      </c>
      <c r="D32" s="44">
        <v>625.743</v>
      </c>
      <c r="E32" s="44">
        <v>1614.20277677</v>
      </c>
      <c r="F32" s="44"/>
      <c r="G32" s="44">
        <v>1290.6743350000002</v>
      </c>
      <c r="H32" s="44">
        <v>854.4138220000001</v>
      </c>
      <c r="I32" s="44">
        <v>4.781</v>
      </c>
      <c r="J32" s="44">
        <v>992.045</v>
      </c>
      <c r="K32" s="44">
        <v>3.672863</v>
      </c>
      <c r="L32" s="44">
        <f t="shared" si="2"/>
        <v>5591.16676904</v>
      </c>
      <c r="M32" s="8"/>
      <c r="N32"/>
    </row>
    <row r="33" spans="1:14" s="19" customFormat="1" ht="12.75">
      <c r="A33" s="3" t="s">
        <v>9</v>
      </c>
      <c r="B33" s="44">
        <v>1.8528681800000002</v>
      </c>
      <c r="C33" s="44">
        <v>5.3613040000000005</v>
      </c>
      <c r="D33" s="44">
        <v>23.812</v>
      </c>
      <c r="E33" s="44">
        <v>3.2789914</v>
      </c>
      <c r="F33" s="44">
        <v>15.799983050000002</v>
      </c>
      <c r="G33" s="44">
        <v>0.575</v>
      </c>
      <c r="H33" s="44">
        <v>12.212395</v>
      </c>
      <c r="I33" s="44">
        <v>0.675</v>
      </c>
      <c r="J33" s="44">
        <v>0.514</v>
      </c>
      <c r="K33" s="44">
        <v>0.17737</v>
      </c>
      <c r="L33" s="44">
        <f t="shared" si="2"/>
        <v>64.25891163</v>
      </c>
      <c r="M33" s="8"/>
      <c r="N33"/>
    </row>
    <row r="34" spans="1:14" s="19" customFormat="1" ht="12.75">
      <c r="A34" s="3" t="s">
        <v>21</v>
      </c>
      <c r="B34" s="44">
        <v>100.57310363999999</v>
      </c>
      <c r="C34" s="44">
        <v>14.207979</v>
      </c>
      <c r="D34" s="44">
        <v>32.165</v>
      </c>
      <c r="E34" s="44">
        <v>1364.9715450700003</v>
      </c>
      <c r="F34" s="44">
        <v>612.25279179</v>
      </c>
      <c r="G34" s="44"/>
      <c r="H34" s="44">
        <v>131.537766</v>
      </c>
      <c r="I34" s="44">
        <v>1.862</v>
      </c>
      <c r="J34" s="44">
        <v>1523.987</v>
      </c>
      <c r="K34" s="44">
        <v>5.492528</v>
      </c>
      <c r="L34" s="44">
        <f t="shared" si="2"/>
        <v>3787.0497135000005</v>
      </c>
      <c r="M34"/>
      <c r="N34"/>
    </row>
    <row r="35" spans="1:14" s="19" customFormat="1" ht="12.75">
      <c r="A35" s="3" t="s">
        <v>10</v>
      </c>
      <c r="B35" s="44">
        <v>1198.3503524100001</v>
      </c>
      <c r="C35" s="44">
        <v>81.40197</v>
      </c>
      <c r="D35" s="44">
        <v>2286.071</v>
      </c>
      <c r="E35" s="44">
        <v>1358.351711920004</v>
      </c>
      <c r="F35" s="44">
        <v>2309.38445349</v>
      </c>
      <c r="G35" s="44">
        <v>454.22854699999993</v>
      </c>
      <c r="H35" s="44"/>
      <c r="I35" s="44">
        <v>44.867</v>
      </c>
      <c r="J35" s="44">
        <v>885.964</v>
      </c>
      <c r="K35" s="44">
        <v>86.352247</v>
      </c>
      <c r="L35" s="44">
        <f t="shared" si="2"/>
        <v>8704.971281820004</v>
      </c>
      <c r="M35"/>
      <c r="N35"/>
    </row>
    <row r="36" spans="1:14" s="19" customFormat="1" ht="12.75">
      <c r="A36" s="3" t="s">
        <v>11</v>
      </c>
      <c r="B36" s="44">
        <v>1506.6422195900002</v>
      </c>
      <c r="C36" s="44">
        <v>35.254684999999995</v>
      </c>
      <c r="D36" s="44">
        <v>514.142</v>
      </c>
      <c r="E36" s="44">
        <v>296.7275668599999</v>
      </c>
      <c r="F36" s="44">
        <v>4.81026248</v>
      </c>
      <c r="G36" s="44">
        <v>1.907</v>
      </c>
      <c r="H36" s="44">
        <v>8.803743</v>
      </c>
      <c r="I36" s="44"/>
      <c r="J36" s="44">
        <v>149.116</v>
      </c>
      <c r="K36" s="44">
        <v>40.940089</v>
      </c>
      <c r="L36" s="44">
        <f t="shared" si="2"/>
        <v>2558.3435659300003</v>
      </c>
      <c r="M36" s="8"/>
      <c r="N36"/>
    </row>
    <row r="37" spans="1:14" s="19" customFormat="1" ht="12.75">
      <c r="A37" s="3" t="s">
        <v>12</v>
      </c>
      <c r="B37" s="44">
        <v>94.56016813000001</v>
      </c>
      <c r="C37" s="44">
        <v>268.954646</v>
      </c>
      <c r="D37" s="44">
        <v>772.719</v>
      </c>
      <c r="E37" s="44">
        <v>1501.6483029599992</v>
      </c>
      <c r="F37" s="44">
        <v>550.53636364</v>
      </c>
      <c r="G37" s="44">
        <v>416.927939</v>
      </c>
      <c r="H37" s="44">
        <v>350.56302600000004</v>
      </c>
      <c r="I37" s="44">
        <v>1.173</v>
      </c>
      <c r="J37" s="44"/>
      <c r="K37" s="44">
        <v>11.432296000000001</v>
      </c>
      <c r="L37" s="44">
        <f t="shared" si="2"/>
        <v>3968.5147417299986</v>
      </c>
      <c r="M37"/>
      <c r="N37"/>
    </row>
    <row r="38" spans="1:14" s="19" customFormat="1" ht="12.75">
      <c r="A38" s="3" t="s">
        <v>13</v>
      </c>
      <c r="B38" s="44">
        <v>418.28283411</v>
      </c>
      <c r="C38" s="44">
        <v>11.674318</v>
      </c>
      <c r="D38" s="44">
        <v>749.9</v>
      </c>
      <c r="E38" s="44">
        <v>147.45958699999957</v>
      </c>
      <c r="F38" s="44">
        <v>29.667589709999998</v>
      </c>
      <c r="G38" s="44">
        <v>32</v>
      </c>
      <c r="H38" s="44">
        <v>242.632676</v>
      </c>
      <c r="I38" s="44">
        <v>73.445</v>
      </c>
      <c r="J38" s="44">
        <v>66.148</v>
      </c>
      <c r="K38" s="44"/>
      <c r="L38" s="44">
        <f t="shared" si="2"/>
        <v>1771.2100048199993</v>
      </c>
      <c r="M38"/>
      <c r="N38"/>
    </row>
    <row r="39" spans="1:14" s="19" customFormat="1" ht="12.75">
      <c r="A39" s="3" t="s">
        <v>14</v>
      </c>
      <c r="B39" s="44">
        <v>20.763336910000007</v>
      </c>
      <c r="C39" s="44">
        <v>172.327155</v>
      </c>
      <c r="D39" s="44">
        <v>451.506</v>
      </c>
      <c r="E39" s="44">
        <v>162.4569256800002</v>
      </c>
      <c r="F39" s="44">
        <v>980.3610206500001</v>
      </c>
      <c r="G39" s="44">
        <v>2062.083959</v>
      </c>
      <c r="H39" s="44">
        <v>673.612238</v>
      </c>
      <c r="I39" s="44">
        <v>290.538</v>
      </c>
      <c r="J39" s="44">
        <v>218.81</v>
      </c>
      <c r="K39" s="44">
        <v>599.198994</v>
      </c>
      <c r="L39" s="44">
        <f t="shared" si="2"/>
        <v>5631.657629240001</v>
      </c>
      <c r="M39" s="8"/>
      <c r="N39"/>
    </row>
    <row r="40" spans="1:14" s="23" customFormat="1" ht="15" customHeight="1">
      <c r="A40" s="21" t="s">
        <v>41</v>
      </c>
      <c r="B40" s="45">
        <f aca="true" t="shared" si="3" ref="B40:L40">SUM(B28:B39)</f>
        <v>18282.245866229998</v>
      </c>
      <c r="C40" s="45">
        <f t="shared" si="3"/>
        <v>2089.7829790000005</v>
      </c>
      <c r="D40" s="45">
        <f t="shared" si="3"/>
        <v>20614.826000000005</v>
      </c>
      <c r="E40" s="45">
        <f t="shared" si="3"/>
        <v>14374.850344570012</v>
      </c>
      <c r="F40" s="45">
        <f t="shared" si="3"/>
        <v>7606.30001317</v>
      </c>
      <c r="G40" s="45">
        <f t="shared" si="3"/>
        <v>5298.906975</v>
      </c>
      <c r="H40" s="45">
        <f t="shared" si="3"/>
        <v>9313.489314999999</v>
      </c>
      <c r="I40" s="45">
        <f t="shared" si="3"/>
        <v>3232.3300000000004</v>
      </c>
      <c r="J40" s="45">
        <f t="shared" si="3"/>
        <v>7911.618</v>
      </c>
      <c r="K40" s="45">
        <f t="shared" si="3"/>
        <v>3837.0691589999997</v>
      </c>
      <c r="L40" s="45">
        <f t="shared" si="3"/>
        <v>92561.41865197002</v>
      </c>
      <c r="M40" s="27"/>
      <c r="N40" s="52"/>
    </row>
    <row r="41" ht="9" customHeight="1"/>
    <row r="42" spans="1:12" ht="15">
      <c r="A42" s="6"/>
      <c r="B42" s="6" t="str">
        <f>+Exp!B42</f>
        <v>Crecimiento 2009/2008</v>
      </c>
      <c r="C42" s="6"/>
      <c r="D42" s="11"/>
      <c r="E42" s="11"/>
      <c r="F42" s="11"/>
      <c r="G42" s="11"/>
      <c r="H42" s="11"/>
      <c r="I42" s="11"/>
      <c r="J42" s="11"/>
      <c r="K42" s="11"/>
      <c r="L42" s="11"/>
    </row>
    <row r="43" spans="1:11" ht="9" customHeight="1">
      <c r="A43" s="4"/>
      <c r="D43" s="11"/>
      <c r="E43" s="11"/>
      <c r="F43" s="11"/>
      <c r="G43" s="11"/>
      <c r="H43" s="11"/>
      <c r="I43" s="11"/>
      <c r="J43" s="11"/>
      <c r="K43" s="11"/>
    </row>
    <row r="44" spans="1:13" s="19" customFormat="1" ht="12.75">
      <c r="A44" s="3" t="s">
        <v>3</v>
      </c>
      <c r="B44" s="24"/>
      <c r="C44" s="24">
        <f aca="true" t="shared" si="4" ref="C44:L44">+(C12/C28-1)*100</f>
        <v>-12.367044507801673</v>
      </c>
      <c r="D44" s="24">
        <f t="shared" si="4"/>
        <v>-20.434645966594477</v>
      </c>
      <c r="E44" s="24">
        <f t="shared" si="4"/>
        <v>-11.952612651611648</v>
      </c>
      <c r="F44" s="24">
        <f t="shared" si="4"/>
        <v>29.6808126294815</v>
      </c>
      <c r="G44" s="24">
        <f t="shared" si="4"/>
        <v>-13.458433738417774</v>
      </c>
      <c r="H44" s="24">
        <f t="shared" si="4"/>
        <v>-21.02563668921369</v>
      </c>
      <c r="I44" s="24">
        <f aca="true" t="shared" si="5" ref="I44:I51">+(I12/I28-1)*100</f>
        <v>-17.057689878515305</v>
      </c>
      <c r="J44" s="24">
        <f t="shared" si="4"/>
        <v>-40.67289300843502</v>
      </c>
      <c r="K44" s="24">
        <f t="shared" si="4"/>
        <v>-31.077428435763423</v>
      </c>
      <c r="L44" s="24">
        <f t="shared" si="4"/>
        <v>-18.931412068488807</v>
      </c>
      <c r="M44" s="43"/>
    </row>
    <row r="45" spans="1:13" s="19" customFormat="1" ht="12.75">
      <c r="A45" s="3" t="s">
        <v>4</v>
      </c>
      <c r="B45" s="24">
        <f aca="true" t="shared" si="6" ref="B45:L56">+(B13/B29-1)*100</f>
        <v>62.30331303755487</v>
      </c>
      <c r="C45" s="24"/>
      <c r="D45" s="24">
        <f>+(D13/D29-1)*100</f>
        <v>-37.73819589845988</v>
      </c>
      <c r="E45" s="24">
        <f t="shared" si="6"/>
        <v>-10.073590197824378</v>
      </c>
      <c r="F45" s="24">
        <f>+(F13/F29-1)*100</f>
        <v>-9.549985731442712</v>
      </c>
      <c r="G45" s="24">
        <f t="shared" si="6"/>
        <v>-29.89497111271969</v>
      </c>
      <c r="H45" s="24">
        <f t="shared" si="6"/>
        <v>-22.772769747667088</v>
      </c>
      <c r="I45" s="24">
        <f t="shared" si="5"/>
        <v>-63.81266706671758</v>
      </c>
      <c r="J45" s="24">
        <f t="shared" si="6"/>
        <v>0.6026473819504385</v>
      </c>
      <c r="K45" s="24">
        <f aca="true" t="shared" si="7" ref="K45:K53">+(K13/K29-1)*100</f>
        <v>25.530649860277087</v>
      </c>
      <c r="L45" s="24">
        <f aca="true" t="shared" si="8" ref="L45:L53">+(L13/L29-1)*100</f>
        <v>-28.50160795294321</v>
      </c>
      <c r="M45" s="43"/>
    </row>
    <row r="46" spans="1:14" s="19" customFormat="1" ht="12.75">
      <c r="A46" s="3" t="s">
        <v>5</v>
      </c>
      <c r="B46" s="24">
        <f t="shared" si="6"/>
        <v>-40.16187326266139</v>
      </c>
      <c r="C46" s="24">
        <f aca="true" t="shared" si="9" ref="C46:C56">+(C14/C30-1)*100</f>
        <v>-15.728013328090807</v>
      </c>
      <c r="D46" s="24"/>
      <c r="E46" s="24">
        <f t="shared" si="6"/>
        <v>-50.59596173772118</v>
      </c>
      <c r="F46" s="24">
        <f>+(F14/F30-1)*100</f>
        <v>-8.172090876792304</v>
      </c>
      <c r="G46" s="24">
        <f t="shared" si="6"/>
        <v>235.70648776011484</v>
      </c>
      <c r="H46" s="24">
        <f t="shared" si="6"/>
        <v>-35.46817505634073</v>
      </c>
      <c r="I46" s="24">
        <f t="shared" si="5"/>
        <v>-42.97771478360377</v>
      </c>
      <c r="J46" s="24">
        <f t="shared" si="6"/>
        <v>-35.000844841353484</v>
      </c>
      <c r="K46" s="24">
        <f t="shared" si="7"/>
        <v>-12.333152302437256</v>
      </c>
      <c r="L46" s="24">
        <f t="shared" si="8"/>
        <v>-35.8768788064457</v>
      </c>
      <c r="M46" s="43"/>
      <c r="N46" s="43"/>
    </row>
    <row r="47" spans="1:12" s="19" customFormat="1" ht="12.75">
      <c r="A47" s="3" t="s">
        <v>6</v>
      </c>
      <c r="B47" s="24">
        <f t="shared" si="6"/>
        <v>-36.82298396375384</v>
      </c>
      <c r="C47" s="24">
        <f t="shared" si="9"/>
        <v>-35.674521762810286</v>
      </c>
      <c r="D47" s="24">
        <f t="shared" si="6"/>
        <v>-42.869562729315646</v>
      </c>
      <c r="E47" s="24"/>
      <c r="F47" s="24">
        <f>+(F15/F31-1)*100</f>
        <v>-16.683250134084602</v>
      </c>
      <c r="G47" s="24">
        <f t="shared" si="6"/>
        <v>-13.275130587138516</v>
      </c>
      <c r="H47" s="24">
        <f t="shared" si="6"/>
        <v>-41.79611446962615</v>
      </c>
      <c r="I47" s="24">
        <f t="shared" si="5"/>
        <v>-13.148095101690071</v>
      </c>
      <c r="J47" s="24">
        <f t="shared" si="6"/>
        <v>-21.373799117070334</v>
      </c>
      <c r="K47" s="24">
        <f t="shared" si="7"/>
        <v>-6.4790600749657035</v>
      </c>
      <c r="L47" s="24">
        <f t="shared" si="8"/>
        <v>-35.59984607556205</v>
      </c>
    </row>
    <row r="48" spans="1:12" s="19" customFormat="1" ht="12.75">
      <c r="A48" s="19" t="s">
        <v>7</v>
      </c>
      <c r="B48" s="24">
        <f t="shared" si="6"/>
        <v>-38.58971301777887</v>
      </c>
      <c r="C48" s="24">
        <f t="shared" si="9"/>
        <v>-11.787926725778075</v>
      </c>
      <c r="D48" s="24">
        <f t="shared" si="6"/>
        <v>-37.85212139808196</v>
      </c>
      <c r="E48" s="24">
        <f t="shared" si="6"/>
        <v>-42.20753016193554</v>
      </c>
      <c r="F48" s="24"/>
      <c r="G48" s="24">
        <f t="shared" si="6"/>
        <v>-13.781249551227814</v>
      </c>
      <c r="H48" s="24">
        <f t="shared" si="6"/>
        <v>-49.46618548500027</v>
      </c>
      <c r="I48" s="24">
        <f t="shared" si="5"/>
        <v>21.857352018406196</v>
      </c>
      <c r="J48" s="24">
        <f t="shared" si="6"/>
        <v>-32.06306165546925</v>
      </c>
      <c r="K48" s="24">
        <f t="shared" si="7"/>
        <v>45.21459145086544</v>
      </c>
      <c r="L48" s="24">
        <f t="shared" si="8"/>
        <v>-33.84693232956329</v>
      </c>
    </row>
    <row r="49" spans="1:12" s="19" customFormat="1" ht="12.75">
      <c r="A49" s="3" t="s">
        <v>9</v>
      </c>
      <c r="B49" s="24">
        <f t="shared" si="6"/>
        <v>14.138977226107885</v>
      </c>
      <c r="C49" s="24">
        <f t="shared" si="9"/>
        <v>-92.53899797511949</v>
      </c>
      <c r="D49" s="24">
        <f t="shared" si="6"/>
        <v>42.40299008903072</v>
      </c>
      <c r="E49" s="24">
        <f t="shared" si="6"/>
        <v>-1.3737712151364545</v>
      </c>
      <c r="F49" s="24">
        <f aca="true" t="shared" si="10" ref="F49:F56">+(F17/F33-1)*100</f>
        <v>-59.13415021037001</v>
      </c>
      <c r="G49" s="24">
        <f t="shared" si="6"/>
        <v>426.95652173913044</v>
      </c>
      <c r="H49" s="24">
        <f t="shared" si="6"/>
        <v>-29.510828956973633</v>
      </c>
      <c r="I49" s="24">
        <f t="shared" si="5"/>
        <v>-43.851851851851855</v>
      </c>
      <c r="J49" s="24">
        <f t="shared" si="6"/>
        <v>-6.614785992217909</v>
      </c>
      <c r="K49" s="24">
        <f t="shared" si="7"/>
        <v>-35.15927157918476</v>
      </c>
      <c r="L49" s="24">
        <f t="shared" si="8"/>
        <v>-8.60875604593554</v>
      </c>
    </row>
    <row r="50" spans="1:12" s="19" customFormat="1" ht="12.75">
      <c r="A50" s="3" t="s">
        <v>21</v>
      </c>
      <c r="B50" s="24">
        <f t="shared" si="6"/>
        <v>-9.323703048446552</v>
      </c>
      <c r="C50" s="24">
        <f t="shared" si="9"/>
        <v>-2.1118204073922064</v>
      </c>
      <c r="D50" s="24">
        <f t="shared" si="6"/>
        <v>-13.45251049277164</v>
      </c>
      <c r="E50" s="24">
        <f t="shared" si="6"/>
        <v>-53.07877844170336</v>
      </c>
      <c r="F50" s="24">
        <f t="shared" si="10"/>
        <v>-13.242725252906585</v>
      </c>
      <c r="G50" s="24"/>
      <c r="H50" s="24">
        <f t="shared" si="6"/>
        <v>-39.259726366342576</v>
      </c>
      <c r="I50" s="24">
        <f t="shared" si="5"/>
        <v>-17.29323308270677</v>
      </c>
      <c r="J50" s="24">
        <f t="shared" si="6"/>
        <v>-56.517739324548046</v>
      </c>
      <c r="K50" s="24">
        <f t="shared" si="7"/>
        <v>9.773568746486138</v>
      </c>
      <c r="L50" s="24">
        <f t="shared" si="8"/>
        <v>-45.743865115490266</v>
      </c>
    </row>
    <row r="51" spans="1:12" s="19" customFormat="1" ht="12.75">
      <c r="A51" s="3" t="s">
        <v>10</v>
      </c>
      <c r="B51" s="24">
        <f t="shared" si="6"/>
        <v>-32.528871528769045</v>
      </c>
      <c r="C51" s="24">
        <f t="shared" si="9"/>
        <v>-9.793965674295112</v>
      </c>
      <c r="D51" s="24">
        <f t="shared" si="6"/>
        <v>-14.252575707403658</v>
      </c>
      <c r="E51" s="24">
        <f t="shared" si="6"/>
        <v>-42.201769582174734</v>
      </c>
      <c r="F51" s="24">
        <f t="shared" si="10"/>
        <v>-31.574504586191775</v>
      </c>
      <c r="G51" s="24">
        <f t="shared" si="6"/>
        <v>-7.041322305971221</v>
      </c>
      <c r="H51" s="24"/>
      <c r="I51" s="24">
        <f t="shared" si="5"/>
        <v>4.054204649296822</v>
      </c>
      <c r="J51" s="24">
        <f t="shared" si="6"/>
        <v>-41.043428401154</v>
      </c>
      <c r="K51" s="24">
        <f t="shared" si="7"/>
        <v>-26.62199398239169</v>
      </c>
      <c r="L51" s="24">
        <f t="shared" si="8"/>
        <v>-28.062296752910953</v>
      </c>
    </row>
    <row r="52" spans="1:12" s="19" customFormat="1" ht="12.75">
      <c r="A52" s="3" t="s">
        <v>11</v>
      </c>
      <c r="B52" s="24">
        <f t="shared" si="6"/>
        <v>-59.01123467135723</v>
      </c>
      <c r="C52" s="24">
        <f t="shared" si="9"/>
        <v>-42.97905370591171</v>
      </c>
      <c r="D52" s="24">
        <f t="shared" si="6"/>
        <v>-25.675008071700034</v>
      </c>
      <c r="E52" s="24">
        <f t="shared" si="6"/>
        <v>-4.383947742926497</v>
      </c>
      <c r="F52" s="24">
        <f t="shared" si="10"/>
        <v>298.4789869512485</v>
      </c>
      <c r="G52" s="24">
        <f t="shared" si="6"/>
        <v>20.24121657052964</v>
      </c>
      <c r="H52" s="24">
        <f t="shared" si="6"/>
        <v>5.920413624068743</v>
      </c>
      <c r="I52" s="24"/>
      <c r="J52" s="24">
        <f t="shared" si="6"/>
        <v>-5.932964940046681</v>
      </c>
      <c r="K52" s="24">
        <f t="shared" si="7"/>
        <v>-22.838821869683766</v>
      </c>
      <c r="L52" s="24">
        <f t="shared" si="8"/>
        <v>-41.12766927093753</v>
      </c>
    </row>
    <row r="53" spans="1:12" s="19" customFormat="1" ht="12.75">
      <c r="A53" s="3" t="s">
        <v>12</v>
      </c>
      <c r="B53" s="24">
        <f t="shared" si="6"/>
        <v>-44.26811756769663</v>
      </c>
      <c r="C53" s="24">
        <f t="shared" si="9"/>
        <v>-15.318222463426046</v>
      </c>
      <c r="D53" s="24">
        <f t="shared" si="6"/>
        <v>-55.06206007617258</v>
      </c>
      <c r="E53" s="24">
        <f t="shared" si="6"/>
        <v>-66.04270639970326</v>
      </c>
      <c r="F53" s="24">
        <f t="shared" si="10"/>
        <v>-15.889140588577167</v>
      </c>
      <c r="G53" s="24">
        <f t="shared" si="6"/>
        <v>12.531782140894144</v>
      </c>
      <c r="H53" s="24">
        <f t="shared" si="6"/>
        <v>-22.764581852964728</v>
      </c>
      <c r="I53" s="24">
        <f>+(I21/I37-1)*100</f>
        <v>65.81415174765559</v>
      </c>
      <c r="J53" s="24"/>
      <c r="K53" s="24">
        <f t="shared" si="7"/>
        <v>-27.37526215206466</v>
      </c>
      <c r="L53" s="24">
        <f t="shared" si="8"/>
        <v>-40.76215376195914</v>
      </c>
    </row>
    <row r="54" spans="1:12" s="19" customFormat="1" ht="12.75">
      <c r="A54" s="3" t="s">
        <v>13</v>
      </c>
      <c r="B54" s="24">
        <f t="shared" si="6"/>
        <v>-36.429829293431425</v>
      </c>
      <c r="C54" s="24">
        <f t="shared" si="9"/>
        <v>0.40902603475423405</v>
      </c>
      <c r="D54" s="24">
        <f t="shared" si="6"/>
        <v>20.724229897319656</v>
      </c>
      <c r="E54" s="24">
        <f t="shared" si="6"/>
        <v>-52.51674621196379</v>
      </c>
      <c r="F54" s="24">
        <f t="shared" si="10"/>
        <v>20.2521883939051</v>
      </c>
      <c r="G54" s="24">
        <f t="shared" si="6"/>
        <v>27.059374999999996</v>
      </c>
      <c r="H54" s="24">
        <f t="shared" si="6"/>
        <v>-21.42011737940853</v>
      </c>
      <c r="I54" s="24">
        <f>+(I22/I38-1)*100</f>
        <v>-16.26795561304377</v>
      </c>
      <c r="J54" s="24">
        <f t="shared" si="6"/>
        <v>-9.672250105823299</v>
      </c>
      <c r="K54" s="24"/>
      <c r="L54" s="24">
        <f t="shared" si="6"/>
        <v>-7.340338863612727</v>
      </c>
    </row>
    <row r="55" spans="1:12" s="19" customFormat="1" ht="12.75">
      <c r="A55" s="3" t="s">
        <v>14</v>
      </c>
      <c r="B55" s="24">
        <f t="shared" si="6"/>
        <v>-62.24321454696273</v>
      </c>
      <c r="C55" s="24">
        <f t="shared" si="9"/>
        <v>24.328526749019908</v>
      </c>
      <c r="D55" s="24">
        <f t="shared" si="6"/>
        <v>-14.076446381664908</v>
      </c>
      <c r="E55" s="24">
        <f t="shared" si="6"/>
        <v>-34.29006805762679</v>
      </c>
      <c r="F55" s="24">
        <f t="shared" si="10"/>
        <v>-54.566329336035714</v>
      </c>
      <c r="G55" s="24">
        <f t="shared" si="6"/>
        <v>-62.61806224544711</v>
      </c>
      <c r="H55" s="24">
        <f t="shared" si="6"/>
        <v>-52.55765023675239</v>
      </c>
      <c r="I55" s="24">
        <f>+(I23/I39-1)*100</f>
        <v>-13.995415401771883</v>
      </c>
      <c r="J55" s="24">
        <f t="shared" si="6"/>
        <v>6.160595950824921</v>
      </c>
      <c r="K55" s="24">
        <f t="shared" si="6"/>
        <v>-45.75120431527293</v>
      </c>
      <c r="L55" s="24">
        <f t="shared" si="6"/>
        <v>-45.66689650267445</v>
      </c>
    </row>
    <row r="56" spans="1:12" s="23" customFormat="1" ht="15" customHeight="1">
      <c r="A56" s="21" t="s">
        <v>41</v>
      </c>
      <c r="B56" s="25">
        <f t="shared" si="6"/>
        <v>-40.247305085703466</v>
      </c>
      <c r="C56" s="25">
        <f t="shared" si="9"/>
        <v>-14.101793007282426</v>
      </c>
      <c r="D56" s="25">
        <f t="shared" si="6"/>
        <v>-25.16106126726465</v>
      </c>
      <c r="E56" s="25">
        <f t="shared" si="6"/>
        <v>-39.163920556408485</v>
      </c>
      <c r="F56" s="25">
        <f t="shared" si="10"/>
        <v>-19.49220381174652</v>
      </c>
      <c r="G56" s="25">
        <f t="shared" si="6"/>
        <v>-23.14482573078194</v>
      </c>
      <c r="H56" s="25">
        <f t="shared" si="6"/>
        <v>-36.9018042192278</v>
      </c>
      <c r="I56" s="25">
        <f>+(I24/I40-1)*100</f>
        <v>-31.570817336101207</v>
      </c>
      <c r="J56" s="25">
        <f t="shared" si="6"/>
        <v>-36.00181404107226</v>
      </c>
      <c r="K56" s="25">
        <f t="shared" si="6"/>
        <v>-26.48475836346007</v>
      </c>
      <c r="L56" s="25">
        <f>+(L24/L40-1)*100</f>
        <v>-31.871176904030907</v>
      </c>
    </row>
    <row r="57" spans="1:12" ht="9" customHeight="1" thickBot="1">
      <c r="A57" s="10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2.25" customHeight="1">
      <c r="A58" s="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s="32" customFormat="1" ht="12">
      <c r="A59" s="32" t="s">
        <v>55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s="32" customFormat="1" ht="12">
      <c r="A60" s="32" t="s">
        <v>59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2:12" s="32" customFormat="1" ht="12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35"/>
    </row>
    <row r="62" ht="12.75">
      <c r="A62" s="16" t="s">
        <v>25</v>
      </c>
    </row>
    <row r="63" spans="2:12" ht="13.5" thickBot="1">
      <c r="B63" s="13" t="s">
        <v>3</v>
      </c>
      <c r="C63" s="13" t="s">
        <v>4</v>
      </c>
      <c r="D63" s="13" t="s">
        <v>5</v>
      </c>
      <c r="E63" s="18" t="s">
        <v>6</v>
      </c>
      <c r="F63" s="13" t="s">
        <v>7</v>
      </c>
      <c r="G63" s="13" t="s">
        <v>21</v>
      </c>
      <c r="H63" s="13" t="s">
        <v>10</v>
      </c>
      <c r="I63" s="13" t="s">
        <v>11</v>
      </c>
      <c r="J63" s="13" t="s">
        <v>12</v>
      </c>
      <c r="K63" s="13" t="s">
        <v>13</v>
      </c>
      <c r="L63" s="13" t="s">
        <v>23</v>
      </c>
    </row>
    <row r="64" spans="1:12" ht="12.75">
      <c r="A64" s="21" t="s">
        <v>15</v>
      </c>
      <c r="B64" s="15">
        <f aca="true" t="shared" si="11" ref="B64:L64">+(B24-B40)/($L$24-$L$40)*100</f>
        <v>24.942400466447562</v>
      </c>
      <c r="C64" s="15">
        <f t="shared" si="11"/>
        <v>0.998958438888756</v>
      </c>
      <c r="D64" s="15">
        <f t="shared" si="11"/>
        <v>17.58249592979401</v>
      </c>
      <c r="E64" s="15">
        <f t="shared" si="11"/>
        <v>19.083647665509336</v>
      </c>
      <c r="F64" s="15">
        <f t="shared" si="11"/>
        <v>5.025812610836013</v>
      </c>
      <c r="G64" s="15">
        <f t="shared" si="11"/>
        <v>4.1573071024514014</v>
      </c>
      <c r="H64" s="15">
        <f t="shared" si="11"/>
        <v>11.650160750892859</v>
      </c>
      <c r="I64" s="15">
        <f t="shared" si="11"/>
        <v>3.4591820232367056</v>
      </c>
      <c r="J64" s="15">
        <f t="shared" si="11"/>
        <v>9.655207041751922</v>
      </c>
      <c r="K64" s="15">
        <f t="shared" si="11"/>
        <v>3.4448279701913935</v>
      </c>
      <c r="L64" s="15">
        <f t="shared" si="11"/>
        <v>100</v>
      </c>
    </row>
    <row r="65" spans="2:3" ht="12.75">
      <c r="B65" s="15"/>
      <c r="C65" s="15"/>
    </row>
    <row r="66" spans="2:12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9" spans="2:12" ht="12.7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</sheetData>
  <sheetProtection/>
  <printOptions/>
  <pageMargins left="0.7874015748031497" right="0.7874015748031497" top="0.7874015748031497" bottom="0.7874015748031497" header="0" footer="0"/>
  <pageSetup fitToHeight="2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pane xSplit="1" ySplit="7" topLeftCell="B8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G12" sqref="G12"/>
    </sheetView>
  </sheetViews>
  <sheetFormatPr defaultColWidth="11.421875" defaultRowHeight="12.75"/>
  <cols>
    <col min="1" max="1" width="11.8515625" style="0" customWidth="1"/>
    <col min="2" max="11" width="8.00390625" style="0" customWidth="1"/>
    <col min="12" max="12" width="8.7109375" style="0" customWidth="1"/>
  </cols>
  <sheetData>
    <row r="1" ht="12.75">
      <c r="A1" s="5" t="s">
        <v>16</v>
      </c>
    </row>
    <row r="2" ht="12.75">
      <c r="A2" s="5" t="str">
        <f>+Exp!A2</f>
        <v>ARGENTINA, BOLIVIA, BRASIL, CHILE, COLOMBIA, ECUADOR, MÉXICO, PARAGUAY, PERÚ Y URUGUAY</v>
      </c>
    </row>
    <row r="3" ht="12.75">
      <c r="A3" s="5" t="s">
        <v>35</v>
      </c>
    </row>
    <row r="4" ht="12.75">
      <c r="A4" s="2" t="str">
        <f>+Exp!A4</f>
        <v>Enero-setiembre 2008-2009</v>
      </c>
    </row>
    <row r="5" spans="1:12" ht="7.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5" customHeight="1" thickBot="1">
      <c r="A6" s="12"/>
      <c r="B6" s="13" t="s">
        <v>36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 thickBot="1">
      <c r="A7" s="37" t="s">
        <v>1</v>
      </c>
      <c r="B7" s="13" t="s">
        <v>43</v>
      </c>
      <c r="C7" s="13" t="s">
        <v>44</v>
      </c>
      <c r="D7" s="13" t="s">
        <v>45</v>
      </c>
      <c r="E7" s="13" t="s">
        <v>53</v>
      </c>
      <c r="F7" s="18" t="s">
        <v>46</v>
      </c>
      <c r="G7" s="13" t="s">
        <v>47</v>
      </c>
      <c r="H7" s="13" t="s">
        <v>48</v>
      </c>
      <c r="I7" s="13" t="s">
        <v>54</v>
      </c>
      <c r="J7" s="13" t="s">
        <v>50</v>
      </c>
      <c r="K7" s="13" t="s">
        <v>51</v>
      </c>
      <c r="L7" s="13" t="s">
        <v>23</v>
      </c>
    </row>
    <row r="8" spans="1:12" s="40" customFormat="1" ht="23.25" customHeight="1">
      <c r="A8" s="38"/>
      <c r="B8" s="38" t="s">
        <v>32</v>
      </c>
      <c r="C8" s="38"/>
      <c r="D8" s="39"/>
      <c r="E8" s="39"/>
      <c r="F8" s="39"/>
      <c r="G8" s="39"/>
      <c r="H8" s="39"/>
      <c r="I8" s="39"/>
      <c r="J8" s="39"/>
      <c r="K8" s="39"/>
      <c r="L8" s="39"/>
    </row>
    <row r="9" spans="1:12" ht="12.75">
      <c r="A9" s="3" t="s">
        <v>3</v>
      </c>
      <c r="B9" s="31"/>
      <c r="C9" s="31">
        <f>(Exp!C12-Exp!C28)/(Exp!$L$24-Exp!$L$40)*100</f>
        <v>0.060459497835100726</v>
      </c>
      <c r="D9" s="31">
        <f>(Exp!D12-Exp!D28)/(Exp!$L$24-Exp!$L$40)*100</f>
        <v>18.06810378246525</v>
      </c>
      <c r="E9" s="31">
        <f>(Exp!F12-Exp!F28)/(Exp!$L$24-Exp!$L$40)*100</f>
        <v>0.11112780750732038</v>
      </c>
      <c r="F9" s="31">
        <f>(Exp!E12-Exp!E28)/(Exp!$L$24-Exp!$L$40)*100</f>
        <v>0.6892796136938447</v>
      </c>
      <c r="G9" s="31">
        <f>(Exp!G12-Exp!G28)/(Exp!$L$24-Exp!$L$40)*100</f>
        <v>0.00469118675489882</v>
      </c>
      <c r="H9" s="31">
        <f>(Exp!H12-Exp!H28)/(Exp!$L$24-Exp!$L$40)*100</f>
        <v>0.8869190261243495</v>
      </c>
      <c r="I9" s="31">
        <f>(Exp!I12-Exp!I28)/(Exp!$L$24-Exp!$L$40)*100</f>
        <v>1.1288544417525768</v>
      </c>
      <c r="J9" s="31">
        <f>(Exp!J12-Exp!J28)/(Exp!$L$24-Exp!$L$40)*100</f>
        <v>0.14689307105413724</v>
      </c>
      <c r="K9" s="31">
        <f>(Exp!K12-Exp!K28)/(Exp!$L$24-Exp!$L$40)*100</f>
        <v>0.47633829808807326</v>
      </c>
      <c r="L9" s="31">
        <f>(Exp!L12-Exp!L28)/(Exp!$L$24-Exp!$L$40)*100</f>
        <v>21.572666725275546</v>
      </c>
    </row>
    <row r="10" spans="1:12" ht="12.75">
      <c r="A10" s="3" t="s">
        <v>4</v>
      </c>
      <c r="B10" s="31">
        <f>(Exp!B13-Exp!B29)/(Exp!$L$24-Exp!$L$40)*100</f>
        <v>-0.009874814533651773</v>
      </c>
      <c r="C10" s="31"/>
      <c r="D10" s="31">
        <f>(Exp!D13-Exp!D29)/(Exp!$L$24-Exp!$L$40)*100</f>
        <v>0.643662071811848</v>
      </c>
      <c r="E10" s="31">
        <f>(Exp!F13-Exp!F29)/(Exp!$L$24-Exp!$L$40)*100</f>
        <v>0.040062202678884315</v>
      </c>
      <c r="F10" s="31">
        <f>(Exp!E13-Exp!E29)/(Exp!$L$24-Exp!$L$40)*100</f>
        <v>0.2345014757472106</v>
      </c>
      <c r="G10" s="31">
        <f>(Exp!G13-Exp!G29)/(Exp!$L$24-Exp!$L$40)*100</f>
        <v>0.03358291587381438</v>
      </c>
      <c r="H10" s="31">
        <f>(Exp!H13-Exp!H29)/(Exp!$L$24-Exp!$L$40)*100</f>
        <v>0.1400162766432689</v>
      </c>
      <c r="I10" s="31">
        <f>(Exp!I13-Exp!I29)/(Exp!$L$24-Exp!$L$40)*100</f>
        <v>0.009105843996318542</v>
      </c>
      <c r="J10" s="31">
        <f>(Exp!J13-Exp!J29)/(Exp!$L$24-Exp!$L$40)*100</f>
        <v>0.12373432747803632</v>
      </c>
      <c r="K10" s="31">
        <f>(Exp!K13-Exp!K29)/(Exp!$L$24-Exp!$L$40)*100</f>
        <v>0.010760750414486276</v>
      </c>
      <c r="L10" s="31">
        <f>(Exp!L13-Exp!L29)/(Exp!$L$24-Exp!$L$40)*100</f>
        <v>1.2255510501102165</v>
      </c>
    </row>
    <row r="11" spans="1:12" ht="12.75">
      <c r="A11" s="3" t="s">
        <v>5</v>
      </c>
      <c r="B11" s="31">
        <f>(Exp!B14-Exp!B30)/(Exp!$L$24-Exp!$L$40)*100</f>
        <v>7.507574681338992</v>
      </c>
      <c r="C11" s="31">
        <f>(Exp!C14-Exp!C30)/(Exp!$L$24-Exp!$L$40)*100</f>
        <v>3.184548371409466</v>
      </c>
      <c r="D11" s="31"/>
      <c r="E11" s="31">
        <f>(Exp!F14-Exp!F30)/(Exp!$L$24-Exp!$L$40)*100</f>
        <v>0.4864826107401766</v>
      </c>
      <c r="F11" s="31">
        <f>(Exp!E14-Exp!E30)/(Exp!$L$24-Exp!$L$40)*100</f>
        <v>4.743770822804641</v>
      </c>
      <c r="G11" s="31">
        <f>(Exp!G14-Exp!G30)/(Exp!$L$24-Exp!$L$40)*100</f>
        <v>0.04168006610404048</v>
      </c>
      <c r="H11" s="31">
        <f>(Exp!H14-Exp!H30)/(Exp!$L$24-Exp!$L$40)*100</f>
        <v>2.749794549487362</v>
      </c>
      <c r="I11" s="31">
        <f>(Exp!I14-Exp!I30)/(Exp!$L$24-Exp!$L$40)*100</f>
        <v>0.1570063975371182</v>
      </c>
      <c r="J11" s="31">
        <f>(Exp!J14-Exp!J30)/(Exp!$L$24-Exp!$L$40)*100</f>
        <v>1.3432596490151576</v>
      </c>
      <c r="K11" s="31">
        <f>(Exp!K14-Exp!K30)/(Exp!$L$24-Exp!$L$40)*100</f>
        <v>-0.1419747382213878</v>
      </c>
      <c r="L11" s="31">
        <f>(Exp!L14-Exp!L30)/(Exp!$L$24-Exp!$L$40)*100</f>
        <v>20.07214241021557</v>
      </c>
    </row>
    <row r="12" spans="1:12" ht="12.75">
      <c r="A12" s="19" t="s">
        <v>7</v>
      </c>
      <c r="B12" s="31">
        <f>(Exp!B16-Exp!B32)/(Exp!$L$24-Exp!$L$40)*100</f>
        <v>-0.47040366015724855</v>
      </c>
      <c r="C12" s="31">
        <f>(Exp!C16-Exp!C32)/(Exp!$L$24-Exp!$L$40)*100</f>
        <v>-0.18379014500766716</v>
      </c>
      <c r="D12" s="31">
        <f>(Exp!D16-Exp!D32)/(Exp!$L$24-Exp!$L$40)*100</f>
        <v>1.5188886011841336</v>
      </c>
      <c r="E12" s="31"/>
      <c r="F12" s="31">
        <f>(Exp!E16-Exp!E32)/(Exp!$L$24-Exp!$L$40)*100</f>
        <v>0.3133126312485178</v>
      </c>
      <c r="G12" s="31">
        <f>(Exp!G16-Exp!G32)/(Exp!$L$24-Exp!$L$40)*100</f>
        <v>0.26976347071228207</v>
      </c>
      <c r="H12" s="31">
        <f>(Exp!H16-Exp!H32)/(Exp!$L$24-Exp!$L$40)*100</f>
        <v>1.4833271407849005</v>
      </c>
      <c r="I12" s="31">
        <f>(Exp!I16-Exp!I32)/(Exp!$L$24-Exp!$L$40)*100</f>
        <v>0.023640875463094475</v>
      </c>
      <c r="J12" s="31">
        <f>(Exp!J16-Exp!J32)/(Exp!$L$24-Exp!$L$40)*100</f>
        <v>0.23756176790962732</v>
      </c>
      <c r="K12" s="31">
        <f>(Exp!K16-Exp!K32)/(Exp!$L$24-Exp!$L$40)*100</f>
        <v>0.00014436218639118166</v>
      </c>
      <c r="L12" s="31">
        <f>(Exp!L16-Exp!L32)/(Exp!$L$24-Exp!$L$40)*100</f>
        <v>3.1924450443240286</v>
      </c>
    </row>
    <row r="13" spans="1:12" ht="12.75">
      <c r="A13" s="3" t="s">
        <v>9</v>
      </c>
      <c r="B13" s="31">
        <f>(Exp!B17-Exp!B33)/(Exp!$L$24-Exp!$L$40)*100</f>
        <v>0.07100889692724553</v>
      </c>
      <c r="C13" s="31">
        <f>(Exp!C17-Exp!C33)/(Exp!$L$24-Exp!$L$40)*100</f>
        <v>0.0002542975463839495</v>
      </c>
      <c r="D13" s="31">
        <f>(Exp!D17-Exp!D33)/(Exp!$L$24-Exp!$L$40)*100</f>
        <v>0.5419835342824755</v>
      </c>
      <c r="E13" s="31">
        <f>(Exp!F17-Exp!F33)/(Exp!$L$24-Exp!$L$40)*100</f>
        <v>0.0302639745862158</v>
      </c>
      <c r="F13" s="31">
        <f>(Exp!E17-Exp!E33)/(Exp!$L$24-Exp!$L$40)*100</f>
        <v>0.08125100503076392</v>
      </c>
      <c r="G13" s="31">
        <f>(Exp!G17-Exp!G33)/(Exp!$L$24-Exp!$L$40)*100</f>
        <v>0.0051372691277955925</v>
      </c>
      <c r="H13" s="31">
        <f>(Exp!H17-Exp!H33)/(Exp!$L$24-Exp!$L$40)*100</f>
        <v>0.15457136807914396</v>
      </c>
      <c r="I13" s="54" t="s">
        <v>61</v>
      </c>
      <c r="J13" s="31">
        <f>(Exp!J17-Exp!J33)/(Exp!$L$24-Exp!$L$40)*100</f>
        <v>-0.013809898543537405</v>
      </c>
      <c r="K13" s="31">
        <f>(Exp!K17-Exp!K33)/(Exp!$L$24-Exp!$L$40)*100</f>
        <v>0.04854366446258053</v>
      </c>
      <c r="L13" s="31">
        <f>(Exp!L17-Exp!L33)/(Exp!$L$24-Exp!$L$40)*100</f>
        <v>0.919798557547854</v>
      </c>
    </row>
    <row r="14" spans="1:12" ht="12.75">
      <c r="A14" s="3" t="s">
        <v>6</v>
      </c>
      <c r="B14" s="31">
        <f>(Exp!B15-Exp!B31)/(Exp!$L$24-Exp!$L$40)*100</f>
        <v>0.9968592692145225</v>
      </c>
      <c r="C14" s="31">
        <f>(Exp!C15-Exp!C31)/(Exp!$L$24-Exp!$L$40)*100</f>
        <v>0.04296865936650777</v>
      </c>
      <c r="D14" s="31">
        <f>(Exp!D15-Exp!D31)/(Exp!$L$24-Exp!$L$40)*100</f>
        <v>5.700267867800842</v>
      </c>
      <c r="E14" s="31">
        <f>(Exp!F15-Exp!F31)/(Exp!$L$24-Exp!$L$40)*100</f>
        <v>0.6911666402152898</v>
      </c>
      <c r="F14" s="31"/>
      <c r="G14" s="31">
        <f>(Exp!G15-Exp!G31)/(Exp!$L$24-Exp!$L$40)*100</f>
        <v>2.190301846303524</v>
      </c>
      <c r="H14" s="31">
        <f>(Exp!H15-Exp!H31)/(Exp!$L$24-Exp!$L$40)*100</f>
        <v>1.906985855872307</v>
      </c>
      <c r="I14" s="31">
        <f>(Exp!I15-Exp!I31)/(Exp!$L$24-Exp!$L$40)*100</f>
        <v>0.13548678748579235</v>
      </c>
      <c r="J14" s="31">
        <f>(Exp!J15-Exp!J31)/(Exp!$L$24-Exp!$L$40)*100</f>
        <v>3.1852808370375927</v>
      </c>
      <c r="K14" s="31">
        <f>(Exp!K15-Exp!K31)/(Exp!$L$24-Exp!$L$40)*100</f>
        <v>0.1705487674566004</v>
      </c>
      <c r="L14" s="31">
        <f>(Exp!L15-Exp!L31)/(Exp!$L$24-Exp!$L$40)*100</f>
        <v>15.01986653075297</v>
      </c>
    </row>
    <row r="15" spans="1:12" ht="12.75">
      <c r="A15" s="3" t="s">
        <v>21</v>
      </c>
      <c r="B15" s="31">
        <f>(Exp!B18-Exp!B34)/(Exp!$L$24-Exp!$L$40)*100</f>
        <v>0.03498300189305709</v>
      </c>
      <c r="C15" s="31">
        <f>(Exp!C18-Exp!C34)/(Exp!$L$24-Exp!$L$40)*100</f>
        <v>0.014181153358226806</v>
      </c>
      <c r="D15" s="31">
        <f>(Exp!D18-Exp!D34)/(Exp!$L$24-Exp!$L$40)*100</f>
        <v>0.5537943293762827</v>
      </c>
      <c r="E15" s="31">
        <f>(Exp!F18-Exp!F34)/(Exp!$L$24-Exp!$L$40)*100</f>
        <v>0.6104484630876164</v>
      </c>
      <c r="F15" s="31">
        <f>(Exp!E18-Exp!E34)/(Exp!$L$24-Exp!$L$40)*100</f>
        <v>0.1919357186443009</v>
      </c>
      <c r="G15" s="31"/>
      <c r="H15" s="31">
        <f>(Exp!H18-Exp!H34)/(Exp!$L$24-Exp!$L$40)*100</f>
        <v>0.328922430297131</v>
      </c>
      <c r="I15" s="31">
        <f>(Exp!I18-Exp!I34)/(Exp!$L$24-Exp!$L$40)*100</f>
        <v>0.007452224357382818</v>
      </c>
      <c r="J15" s="31">
        <f>(Exp!J18-Exp!J34)/(Exp!$L$24-Exp!$L$40)*100</f>
        <v>-0.047929243792296086</v>
      </c>
      <c r="K15" s="31">
        <f>(Exp!K18-Exp!K34)/(Exp!$L$24-Exp!$L$40)*100</f>
        <v>0.011102889255797384</v>
      </c>
      <c r="L15" s="31">
        <f>(Exp!L18-Exp!L34)/(Exp!$L$24-Exp!$L$40)*100</f>
        <v>1.704890966477499</v>
      </c>
    </row>
    <row r="16" spans="1:12" ht="12.75">
      <c r="A16" s="3" t="s">
        <v>10</v>
      </c>
      <c r="B16" s="31">
        <f>(Exp!B19-Exp!B35)/(Exp!$L$24-Exp!$L$40)*100</f>
        <v>0.9610611165424913</v>
      </c>
      <c r="C16" s="31">
        <f>(Exp!C19-Exp!C35)/(Exp!$L$24-Exp!$L$40)*100</f>
        <v>0.010879561990751845</v>
      </c>
      <c r="D16" s="31">
        <f>(Exp!D19-Exp!D35)/(Exp!$L$24-Exp!$L$40)*100</f>
        <v>4.52915433226802</v>
      </c>
      <c r="E16" s="31">
        <f>(Exp!F19-Exp!F35)/(Exp!$L$24-Exp!$L$40)*100</f>
        <v>0.27881013848910496</v>
      </c>
      <c r="F16" s="31">
        <f>(Exp!E19-Exp!E35)/(Exp!$L$24-Exp!$L$40)*100</f>
        <v>2.135425133917553</v>
      </c>
      <c r="G16" s="31">
        <f>(Exp!G19-Exp!G35)/(Exp!$L$24-Exp!$L$40)*100</f>
        <v>0.07631100457552564</v>
      </c>
      <c r="H16" s="31"/>
      <c r="I16" s="31">
        <f>(Exp!I19-Exp!I35)/(Exp!$L$24-Exp!$L$40)*100</f>
        <v>-0.0014434249079068868</v>
      </c>
      <c r="J16" s="31">
        <f>(Exp!J19-Exp!J35)/(Exp!$L$24-Exp!$L$40)*100</f>
        <v>0.24694343894300735</v>
      </c>
      <c r="K16" s="31">
        <f>(Exp!K19-Exp!K35)/(Exp!$L$24-Exp!$L$40)*100</f>
        <v>0.12246429607164284</v>
      </c>
      <c r="L16" s="31">
        <f>(Exp!L19-Exp!L35)/(Exp!$L$24-Exp!$L$40)*100</f>
        <v>8.359605597890193</v>
      </c>
    </row>
    <row r="17" spans="1:12" ht="12.75">
      <c r="A17" s="3" t="s">
        <v>11</v>
      </c>
      <c r="B17" s="31">
        <f>(Exp!B20-Exp!B36)/(Exp!$L$24-Exp!$L$40)*100</f>
        <v>0.9225571338567979</v>
      </c>
      <c r="C17" s="31">
        <f>(Exp!C20-Exp!C36)/(Exp!$L$24-Exp!$L$40)*100</f>
        <v>0.10147575034651418</v>
      </c>
      <c r="D17" s="31">
        <f>(Exp!D20-Exp!D36)/(Exp!$L$24-Exp!$L$40)*100</f>
        <v>2.5211254929159503</v>
      </c>
      <c r="E17" s="31">
        <f>(Exp!F20-Exp!F36)/(Exp!$L$24-Exp!$L$40)*100</f>
        <v>-0.0021024601837251614</v>
      </c>
      <c r="F17" s="31">
        <f>(Exp!E20-Exp!E36)/(Exp!$L$24-Exp!$L$40)*100</f>
        <v>0.02099811929696265</v>
      </c>
      <c r="G17" s="31">
        <f>(Exp!G20-Exp!G36)/(Exp!$L$24-Exp!$L$40)*100</f>
        <v>0.00012802140318468215</v>
      </c>
      <c r="H17" s="31">
        <f>(Exp!H20-Exp!H36)/(Exp!$L$24-Exp!$L$40)*100</f>
        <v>0.058983396284681085</v>
      </c>
      <c r="I17" s="31"/>
      <c r="J17" s="31">
        <f>(Exp!J20-Exp!J36)/(Exp!$L$24-Exp!$L$40)*100</f>
        <v>-0.004759770118404858</v>
      </c>
      <c r="K17" s="31">
        <f>(Exp!K20-Exp!K36)/(Exp!$L$24-Exp!$L$40)*100</f>
        <v>0.0629299087980552</v>
      </c>
      <c r="L17" s="31">
        <f>(Exp!L20-Exp!L36)/(Exp!$L$24-Exp!$L$40)*100</f>
        <v>3.681335592600019</v>
      </c>
    </row>
    <row r="18" spans="1:12" ht="12.75">
      <c r="A18" s="3" t="s">
        <v>12</v>
      </c>
      <c r="B18" s="31">
        <f>(Exp!B21-Exp!B37)/(Exp!$L$24-Exp!$L$40)*100</f>
        <v>1.481863189778683</v>
      </c>
      <c r="C18" s="31">
        <f>(Exp!C21-Exp!C37)/(Exp!$L$24-Exp!$L$40)*100</f>
        <v>0.08071986100303735</v>
      </c>
      <c r="D18" s="31">
        <f>(Exp!D21-Exp!D37)/(Exp!$L$24-Exp!$L$40)*100</f>
        <v>2.5615999519228</v>
      </c>
      <c r="E18" s="31">
        <f>(Exp!F21-Exp!F37)/(Exp!$L$24-Exp!$L$40)*100</f>
        <v>0.29943806115034033</v>
      </c>
      <c r="F18" s="31">
        <f>(Exp!E21-Exp!E37)/(Exp!$L$24-Exp!$L$40)*100</f>
        <v>0.7441699919378668</v>
      </c>
      <c r="G18" s="31">
        <f>(Exp!G21-Exp!G37)/(Exp!$L$24-Exp!$L$40)*100</f>
        <v>3.0996878408627664</v>
      </c>
      <c r="H18" s="31">
        <v>1.819496826607715</v>
      </c>
      <c r="I18" s="31">
        <f>(Exp!I21-Exp!I37)/(Exp!$L$24-Exp!$L$40)*100</f>
        <v>0.16373986378062094</v>
      </c>
      <c r="J18" s="31"/>
      <c r="K18" s="31">
        <f>(Exp!K21-Exp!K37)/(Exp!$L$24-Exp!$L$40)*100</f>
        <v>0.05824844182199826</v>
      </c>
      <c r="L18" s="31">
        <f>(Exp!L21-Exp!L37)/(Exp!$L$24-Exp!$L$40)*100</f>
        <v>10.308964028865823</v>
      </c>
    </row>
    <row r="19" spans="1:12" ht="12.75">
      <c r="A19" s="3" t="s">
        <v>13</v>
      </c>
      <c r="B19" s="31">
        <f>(Exp!B22-Exp!B38)/(Exp!$L$24-Exp!$L$40)*100</f>
        <v>0.884908613690599</v>
      </c>
      <c r="C19" s="31">
        <f>(Exp!C22-Exp!C38)/(Exp!$L$24-Exp!$L$40)*100</f>
        <v>-0.0006255805586080483</v>
      </c>
      <c r="D19" s="31">
        <f>(Exp!D22-Exp!D38)/(Exp!$L$24-Exp!$L$40)*100</f>
        <v>0.9886469273937506</v>
      </c>
      <c r="E19" s="31">
        <f>(Exp!F22-Exp!F38)/(Exp!$L$24-Exp!$L$40)*100</f>
        <v>0.017367587996367104</v>
      </c>
      <c r="F19" s="31">
        <f>(Exp!E22-Exp!E38)/(Exp!$L$24-Exp!$L$40)*100</f>
        <v>-0.05210670652310363</v>
      </c>
      <c r="G19" s="31">
        <f>(Exp!G22-Exp!G38)/(Exp!$L$24-Exp!$L$40)*100</f>
        <v>-0.0003840642095540471</v>
      </c>
      <c r="H19" s="31">
        <f>(Exp!H22-Exp!H38)/(Exp!$L$24-Exp!$L$40)*100</f>
        <v>0.2293471038790779</v>
      </c>
      <c r="I19" s="31">
        <f>(Exp!I22-Exp!I38)/(Exp!$L$24-Exp!$L$40)*100</f>
        <v>0.6138334229776259</v>
      </c>
      <c r="J19" s="31">
        <f>(Exp!J22-Exp!J38)/(Exp!$L$24-Exp!$L$40)*100</f>
        <v>0.017148302826584125</v>
      </c>
      <c r="K19" s="31"/>
      <c r="L19" s="31">
        <f>(Exp!L22-Exp!L38)/(Exp!$L$24-Exp!$L$40)*100</f>
        <v>2.698135607472741</v>
      </c>
    </row>
    <row r="20" spans="1:12" ht="12.75">
      <c r="A20" s="3" t="s">
        <v>14</v>
      </c>
      <c r="B20" s="31">
        <f>(Exp!B23-Exp!B39)/(Exp!$L$24-Exp!$L$40)*100</f>
        <v>1.0387883930145683</v>
      </c>
      <c r="C20" s="31">
        <f>(Exp!C23-Exp!C39)/(Exp!$L$24-Exp!$L$40)*100</f>
        <v>-0.20559677979993082</v>
      </c>
      <c r="D20" s="31">
        <f>(Exp!D23-Exp!D39)/(Exp!$L$24-Exp!$L$40)*100</f>
        <v>3.6135846478921514</v>
      </c>
      <c r="E20" s="31">
        <f>(Exp!F23-Exp!F39)/(Exp!$L$24-Exp!$L$40)*100</f>
        <v>1.9154085851127336</v>
      </c>
      <c r="F20" s="31">
        <f>(Exp!E23-Exp!E39)/(Exp!$L$24-Exp!$L$40)*100</f>
        <v>1.0172117868497632</v>
      </c>
      <c r="G20" s="31">
        <f>(Exp!G23-Exp!G39)/(Exp!$L$24-Exp!$L$40)*100</f>
        <v>0.415220351709093</v>
      </c>
      <c r="H20" s="31">
        <f>(Exp!H23-Exp!H39)/(Exp!$L$24-Exp!$L$40)*100</f>
        <v>2.2569138180697745</v>
      </c>
      <c r="I20" s="31">
        <f>(Exp!I23-Exp!I39)/(Exp!$L$24-Exp!$L$40)*100</f>
        <v>0.2267205937931405</v>
      </c>
      <c r="J20" s="31">
        <f>(Exp!J23-Exp!J39)/(Exp!$L$24-Exp!$L$40)*100</f>
        <v>0.9009063098110998</v>
      </c>
      <c r="K20" s="31">
        <f>(Exp!K23-Exp!K39)/(Exp!$L$24-Exp!$L$40)*100</f>
        <v>0.06544018201510111</v>
      </c>
      <c r="L20" s="31">
        <f>(Exp!L23-Exp!L39)/(Exp!$L$24-Exp!$L$40)*100</f>
        <v>11.244597888467487</v>
      </c>
    </row>
    <row r="21" spans="1:12" ht="6" customHeight="1">
      <c r="A21" s="3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2.75" customHeight="1">
      <c r="A22" s="21" t="s">
        <v>41</v>
      </c>
      <c r="B22" s="31">
        <f>(Exp!B24-Exp!B40)/(Exp!$L$24-Exp!$L$40)*100</f>
        <v>13.41932582156606</v>
      </c>
      <c r="C22" s="31">
        <f>(Exp!C24-Exp!C40)/(Exp!$L$24-Exp!$L$40)*100</f>
        <v>3.1054746474897827</v>
      </c>
      <c r="D22" s="31">
        <f>(Exp!D24-Exp!D40)/(Exp!$L$24-Exp!$L$40)*100</f>
        <v>41.24081153931349</v>
      </c>
      <c r="E22" s="31">
        <f>(Exp!F24-Exp!F40)/(Exp!$L$24-Exp!$L$40)*100</f>
        <v>4.478473611380324</v>
      </c>
      <c r="F22" s="31">
        <f>(Exp!E24-Exp!E40)/(Exp!$L$24-Exp!$L$40)*100</f>
        <v>10.119749592648324</v>
      </c>
      <c r="G22" s="31">
        <f>(Exp!G24-Exp!G40)/(Exp!$L$24-Exp!$L$40)*100</f>
        <v>6.1361199092173715</v>
      </c>
      <c r="H22" s="31">
        <f>(Exp!H24-Exp!H40)/(Exp!$L$24-Exp!$L$40)*100</f>
        <v>12.01527779212971</v>
      </c>
      <c r="I22" s="31">
        <f>(Exp!I24-Exp!I40)/(Exp!$L$24-Exp!$L$40)*100</f>
        <v>2.4649914722845523</v>
      </c>
      <c r="J22" s="31">
        <f>(Exp!J24-Exp!J40)/(Exp!$L$24-Exp!$L$40)*100</f>
        <v>6.135228791621004</v>
      </c>
      <c r="K22" s="31">
        <f>(Exp!K24-Exp!K40)/(Exp!$L$24-Exp!$L$40)*100</f>
        <v>0.8845468223493388</v>
      </c>
      <c r="L22" s="31">
        <f>SUM(B22:K22)</f>
        <v>99.99999999999994</v>
      </c>
    </row>
    <row r="23" spans="1:12" s="40" customFormat="1" ht="24.75" customHeight="1">
      <c r="A23" s="38"/>
      <c r="B23" s="38" t="s">
        <v>33</v>
      </c>
      <c r="C23" s="38"/>
      <c r="D23" s="39"/>
      <c r="E23" s="39"/>
      <c r="F23" s="39"/>
      <c r="G23" s="39"/>
      <c r="H23" s="39"/>
      <c r="I23" s="39"/>
      <c r="J23" s="39"/>
      <c r="K23" s="39"/>
      <c r="L23" s="39"/>
    </row>
    <row r="24" spans="1:12" ht="12.75">
      <c r="A24" s="3" t="s">
        <v>3</v>
      </c>
      <c r="B24" s="31"/>
      <c r="C24" s="31">
        <f>(Imp!C12-Imp!C28)/(Imp!$L$24-Imp!$L$40)*100</f>
        <v>0.21239797887969217</v>
      </c>
      <c r="D24" s="31">
        <f>(Imp!D12-Imp!D28)/(Imp!$L$24-Imp!$L$40)*100</f>
        <v>6.883330639210157</v>
      </c>
      <c r="E24" s="31">
        <f>(Imp!F12-Imp!F28)/(Imp!$L$24-Imp!$L$40)*100</f>
        <v>-0.638625223764041</v>
      </c>
      <c r="F24" s="31">
        <f>(Imp!E12-Imp!E28)/(Imp!$L$24-Imp!$L$40)*100</f>
        <v>1.5443911612818622</v>
      </c>
      <c r="G24" s="31">
        <f>(Imp!G12-Imp!G28)/(Imp!$L$24-Imp!$L$40)*100</f>
        <v>0.20449804893021012</v>
      </c>
      <c r="H24" s="31">
        <f>(Imp!H12-Imp!H28)/(Imp!$L$24-Imp!$L$40)*100</f>
        <v>0.7337920979359915</v>
      </c>
      <c r="I24" s="31">
        <f>(Imp!I12-Imp!I28)/(Imp!$L$24-Imp!$L$40)*100</f>
        <v>0.4989489387414042</v>
      </c>
      <c r="J24" s="31">
        <f>(Imp!J12-Imp!J28)/(Imp!$L$24-Imp!$L$40)*100</f>
        <v>1.6614919661210057</v>
      </c>
      <c r="K24" s="31">
        <f>(Imp!K12-Imp!K28)/(Imp!$L$24-Imp!$L$40)*100</f>
        <v>1.8698850553720736</v>
      </c>
      <c r="L24" s="31">
        <f>(Imp!L12-Imp!L28)/(Imp!$L$24-Imp!$L$40)*100</f>
        <v>12.97011066270836</v>
      </c>
    </row>
    <row r="25" spans="1:12" ht="12.75">
      <c r="A25" s="3" t="s">
        <v>4</v>
      </c>
      <c r="B25" s="31">
        <f>(Imp!B13-Imp!B29)/(Imp!$L$24-Imp!$L$40)*100</f>
        <v>-0.22888933830666852</v>
      </c>
      <c r="C25" s="31"/>
      <c r="D25" s="31">
        <f>(Imp!D13-Imp!D29)/(Imp!$L$24-Imp!$L$40)*100</f>
        <v>2.611295602457127</v>
      </c>
      <c r="E25" s="31">
        <f>(Imp!F13-Imp!F29)/(Imp!$L$24-Imp!$L$40)*100</f>
        <v>0.05904421705740426</v>
      </c>
      <c r="F25" s="31">
        <f>(Imp!E13-Imp!E29)/(Imp!$L$24-Imp!$L$40)*100</f>
        <v>0.020543066365493242</v>
      </c>
      <c r="G25" s="31">
        <f>(Imp!G13-Imp!G29)/(Imp!$L$24-Imp!$L$40)*100</f>
        <v>0.00940625798874559</v>
      </c>
      <c r="H25" s="31">
        <f>(Imp!H13-Imp!H29)/(Imp!$L$24-Imp!$L$40)*100</f>
        <v>0.02818733711873224</v>
      </c>
      <c r="I25" s="31">
        <f>(Imp!I13-Imp!I29)/(Imp!$L$24-Imp!$L$40)*100</f>
        <v>0.07930397319049372</v>
      </c>
      <c r="J25" s="31">
        <f>(Imp!J13-Imp!J29)/(Imp!$L$24-Imp!$L$40)*100</f>
        <v>-0.0038304547854352443</v>
      </c>
      <c r="K25" s="31">
        <f>(Imp!K13-Imp!K29)/(Imp!$L$24-Imp!$L$40)*100</f>
        <v>-0.0014264613620960914</v>
      </c>
      <c r="L25" s="31">
        <f>(Imp!L13-Imp!L29)/(Imp!$L$24-Imp!$L$40)*100</f>
        <v>2.5736341997237977</v>
      </c>
    </row>
    <row r="26" spans="1:12" ht="12.75">
      <c r="A26" s="3" t="s">
        <v>5</v>
      </c>
      <c r="B26" s="31">
        <f>(Imp!B14-Imp!B30)/(Imp!$L$24-Imp!$L$40)*100</f>
        <v>19.013448706055325</v>
      </c>
      <c r="C26" s="31">
        <f>(Imp!C14-Imp!C30)/(Imp!$L$24-Imp!$L$40)*100</f>
        <v>0.35138338673847386</v>
      </c>
      <c r="D26" s="31"/>
      <c r="E26" s="31">
        <f>(Imp!F14-Imp!F30)/(Imp!$L$24-Imp!$L$40)*100</f>
        <v>0.4865157511792781</v>
      </c>
      <c r="F26" s="31">
        <f>(Imp!E14-Imp!E30)/(Imp!$L$24-Imp!$L$40)*100</f>
        <v>6.952746347100115</v>
      </c>
      <c r="G26" s="31">
        <f>(Imp!G14-Imp!G30)/(Imp!$L$24-Imp!$L$40)*100</f>
        <v>-1.1277038987491983</v>
      </c>
      <c r="H26" s="31">
        <f>(Imp!H14-Imp!H30)/(Imp!$L$24-Imp!$L$40)*100</f>
        <v>4.709501067771207</v>
      </c>
      <c r="I26" s="31">
        <f>(Imp!I14-Imp!I30)/(Imp!$L$24-Imp!$L$40)*100</f>
        <v>2.6785929642759294</v>
      </c>
      <c r="J26" s="31">
        <f>(Imp!J14-Imp!J30)/(Imp!$L$24-Imp!$L$40)*100</f>
        <v>2.0995027759440297</v>
      </c>
      <c r="K26" s="31">
        <f>(Imp!K14-Imp!K30)/(Imp!$L$24-Imp!$L$40)*100</f>
        <v>0.51762037873017</v>
      </c>
      <c r="L26" s="31">
        <f>(Imp!L14-Imp!L30)/(Imp!$L$24-Imp!$L$40)*100</f>
        <v>35.68160747904533</v>
      </c>
    </row>
    <row r="27" spans="1:12" ht="12.75">
      <c r="A27" s="19" t="s">
        <v>7</v>
      </c>
      <c r="B27" s="31">
        <f>(Imp!B16-Imp!B32)/(Imp!$L$24-Imp!$L$40)*100</f>
        <v>0.16660186779270936</v>
      </c>
      <c r="C27" s="31">
        <f>(Imp!C16-Imp!C32)/(Imp!$L$24-Imp!$L$40)*100</f>
        <v>0.03127672093537361</v>
      </c>
      <c r="D27" s="31">
        <f>(Imp!D16-Imp!D32)/(Imp!$L$24-Imp!$L$40)*100</f>
        <v>0.8028938310741942</v>
      </c>
      <c r="E27" s="31"/>
      <c r="F27" s="31">
        <f>(Imp!E16-Imp!E32)/(Imp!$L$24-Imp!$L$40)*100</f>
        <v>2.309510421819078</v>
      </c>
      <c r="G27" s="31">
        <f>(Imp!G16-Imp!G32)/(Imp!$L$24-Imp!$L$40)*100</f>
        <v>0.6029442641534066</v>
      </c>
      <c r="H27" s="31">
        <f>(Imp!H16-Imp!H32)/(Imp!$L$24-Imp!$L$40)*100</f>
        <v>1.4326779732667407</v>
      </c>
      <c r="I27" s="31">
        <f>(Imp!I16-Imp!I32)/(Imp!$L$24-Imp!$L$40)*100</f>
        <v>-0.003542323230778625</v>
      </c>
      <c r="J27" s="31">
        <f>(Imp!J16-Imp!J32)/(Imp!$L$24-Imp!$L$40)*100</f>
        <v>1.078222175355086</v>
      </c>
      <c r="K27" s="31">
        <f>(Imp!K16-Imp!K32)/(Imp!$L$24-Imp!$L$40)*100</f>
        <v>-0.005629310927901569</v>
      </c>
      <c r="L27" s="31">
        <f>(Imp!L16-Imp!L32)/(Imp!$L$24-Imp!$L$40)*100</f>
        <v>6.414955620237908</v>
      </c>
    </row>
    <row r="28" spans="1:12" ht="12.75">
      <c r="A28" s="3" t="s">
        <v>9</v>
      </c>
      <c r="B28" s="31">
        <f>(Imp!B17-Imp!B33)/(Imp!$L$24-Imp!$L$40)*100</f>
        <v>-0.0008880438579173498</v>
      </c>
      <c r="C28" s="31">
        <f>(Imp!C17-Imp!C33)/(Imp!$L$24-Imp!$L$40)*100</f>
        <v>0.016817720208509378</v>
      </c>
      <c r="D28" s="31">
        <f>(Imp!D17-Imp!D33)/(Imp!$L$24-Imp!$L$40)*100</f>
        <v>-0.03422663891021222</v>
      </c>
      <c r="E28" s="31">
        <f>(Imp!F17-Imp!F33)/(Imp!$L$24-Imp!$L$40)*100</f>
        <v>0.03167137204785826</v>
      </c>
      <c r="F28" s="31">
        <f>(Imp!E17-Imp!E33)/(Imp!$L$24-Imp!$L$40)*100</f>
        <v>0.0001526956224707524</v>
      </c>
      <c r="G28" s="31">
        <f>(Imp!G17-Imp!G33)/(Imp!$L$24-Imp!$L$40)*100</f>
        <v>-0.008321917255082798</v>
      </c>
      <c r="H28" s="31">
        <f>(Imp!H17-Imp!H33)/(Imp!$L$24-Imp!$L$40)*100</f>
        <v>0.012216706731998393</v>
      </c>
      <c r="I28" s="31">
        <f>(Imp!I17-Imp!I33)/(Imp!$L$24-Imp!$L$40)*100</f>
        <v>0.0010033757668042806</v>
      </c>
      <c r="J28" s="31">
        <f>(Imp!J17-Imp!J33)/(Imp!$L$24-Imp!$L$40)*100</f>
        <v>0.00011525262186265394</v>
      </c>
      <c r="K28" s="31">
        <f>(Imp!K17-Imp!K33)/(Imp!$L$24-Imp!$L$40)*100</f>
        <v>0.00021139364719408293</v>
      </c>
      <c r="L28" s="31">
        <f>(Imp!L17-Imp!L33)/(Imp!$L$24-Imp!$L$40)*100</f>
        <v>0.01875191662348542</v>
      </c>
    </row>
    <row r="29" spans="1:12" ht="12.75">
      <c r="A29" s="3" t="s">
        <v>6</v>
      </c>
      <c r="B29" s="31">
        <f>(Imp!B15-Imp!B31)/(Imp!$L$24-Imp!$L$40)*100</f>
        <v>0.922914743221284</v>
      </c>
      <c r="C29" s="31">
        <f>(Imp!C15-Imp!C31)/(Imp!$L$24-Imp!$L$40)*100</f>
        <v>0.310299572754648</v>
      </c>
      <c r="D29" s="31">
        <f>(Imp!D15-Imp!D31)/(Imp!$L$24-Imp!$L$40)*100</f>
        <v>4.6216911527863465</v>
      </c>
      <c r="E29" s="31">
        <f>(Imp!F15-Imp!F31)/(Imp!$L$24-Imp!$L$40)*100</f>
        <v>0.2997745582095405</v>
      </c>
      <c r="F29" s="31"/>
      <c r="G29" s="31">
        <f>(Imp!G15-Imp!G31)/(Imp!$L$24-Imp!$L$40)*100</f>
        <v>0.19882494200600115</v>
      </c>
      <c r="H29" s="31">
        <f>(Imp!H15-Imp!H31)/(Imp!$L$24-Imp!$L$40)*100</f>
        <v>2.913704895974483</v>
      </c>
      <c r="I29" s="31">
        <f>(Imp!I15-Imp!I31)/(Imp!$L$24-Imp!$L$40)*100</f>
        <v>0.034230028693208236</v>
      </c>
      <c r="J29" s="31">
        <f>(Imp!J15-Imp!J31)/(Imp!$L$24-Imp!$L$40)*100</f>
        <v>0.6613975092568148</v>
      </c>
      <c r="K29" s="31">
        <f>(Imp!K15-Imp!K31)/(Imp!$L$24-Imp!$L$40)*100</f>
        <v>0.0164782605597279</v>
      </c>
      <c r="L29" s="31">
        <f>(Imp!L15-Imp!L31)/(Imp!$L$24-Imp!$L$40)*100</f>
        <v>9.979315663462057</v>
      </c>
    </row>
    <row r="30" spans="1:12" ht="12.75">
      <c r="A30" s="3" t="s">
        <v>21</v>
      </c>
      <c r="B30" s="31">
        <f>(Imp!B18-Imp!B34)/(Imp!$L$24-Imp!$L$40)*100</f>
        <v>0.03178646134997612</v>
      </c>
      <c r="C30" s="31">
        <f>(Imp!C18-Imp!C34)/(Imp!$L$24-Imp!$L$40)*100</f>
        <v>0.0010170942185889298</v>
      </c>
      <c r="D30" s="31">
        <f>(Imp!D18-Imp!D34)/(Imp!$L$24-Imp!$L$40)*100</f>
        <v>0.014667591023520674</v>
      </c>
      <c r="E30" s="31">
        <f>(Imp!F18-Imp!F34)/(Imp!$L$24-Imp!$L$40)*100</f>
        <v>0.2748400632265235</v>
      </c>
      <c r="F30" s="31">
        <f>(Imp!E18-Imp!E34)/(Imp!$L$24-Imp!$L$40)*100</f>
        <v>2.455932431613058</v>
      </c>
      <c r="G30" s="31"/>
      <c r="H30" s="31">
        <f>(Imp!H18-Imp!H34)/(Imp!$L$24-Imp!$L$40)*100</f>
        <v>0.1750530277447509</v>
      </c>
      <c r="I30" s="31">
        <f>(Imp!I18-Imp!I34)/(Imp!$L$24-Imp!$L$40)*100</f>
        <v>0.0010915101246992513</v>
      </c>
      <c r="J30" s="31">
        <f>(Imp!J18-Imp!J34)/(Imp!$L$24-Imp!$L$40)*100</f>
        <v>2.9196980594296056</v>
      </c>
      <c r="K30" s="31">
        <f>(Imp!K18-Imp!K34)/(Imp!$L$24-Imp!$L$40)*100</f>
        <v>-0.0018196897487594817</v>
      </c>
      <c r="L30" s="31">
        <f>(Imp!L18-Imp!L34)/(Imp!$L$24-Imp!$L$40)*100</f>
        <v>5.8722665489819645</v>
      </c>
    </row>
    <row r="31" spans="1:12" ht="12.75">
      <c r="A31" s="3" t="s">
        <v>10</v>
      </c>
      <c r="B31" s="31">
        <f>(Imp!B19-Imp!B35)/(Imp!$L$24-Imp!$L$40)*100</f>
        <v>1.3213707896626146</v>
      </c>
      <c r="C31" s="31">
        <f>(Imp!C19-Imp!C35)/(Imp!$L$24-Imp!$L$40)*100</f>
        <v>0.02702498052941743</v>
      </c>
      <c r="D31" s="31">
        <f>(Imp!D19-Imp!D35)/(Imp!$L$24-Imp!$L$40)*100</f>
        <v>1.1044726548758033</v>
      </c>
      <c r="E31" s="31">
        <f>(Imp!F19-Imp!F35)/(Imp!$L$24-Imp!$L$40)*100</f>
        <v>2.471750779320683</v>
      </c>
      <c r="F31" s="31">
        <f>(Imp!E19-Imp!E35)/(Imp!$L$24-Imp!$L$40)*100</f>
        <v>1.9431878807448006</v>
      </c>
      <c r="G31" s="31">
        <f>(Imp!G19-Imp!G35)/(Imp!$L$24-Imp!$L$40)*100</f>
        <v>0.10841778884876672</v>
      </c>
      <c r="H31" s="31"/>
      <c r="I31" s="31">
        <f>(Imp!I19-Imp!I35)/(Imp!$L$24-Imp!$L$40)*100</f>
        <v>-0.006166015269651989</v>
      </c>
      <c r="J31" s="31">
        <f>(Imp!J19-Imp!J35)/(Imp!$L$24-Imp!$L$40)*100</f>
        <v>1.232626790821083</v>
      </c>
      <c r="K31" s="31">
        <f>(Imp!K19-Imp!K35)/(Imp!$L$24-Imp!$L$40)*100</f>
        <v>0.07792667046140506</v>
      </c>
      <c r="L31" s="31">
        <f>(Imp!L19-Imp!L35)/(Imp!$L$24-Imp!$L$40)*100</f>
        <v>8.280612319994924</v>
      </c>
    </row>
    <row r="32" spans="1:12" ht="12.75">
      <c r="A32" s="3" t="s">
        <v>11</v>
      </c>
      <c r="B32" s="31">
        <f>(Imp!B20-Imp!B36)/(Imp!$L$24-Imp!$L$40)*100</f>
        <v>3.0138159804396847</v>
      </c>
      <c r="C32" s="31">
        <f>(Imp!C20-Imp!C36)/(Imp!$L$24-Imp!$L$40)*100</f>
        <v>0.05136243262658154</v>
      </c>
      <c r="D32" s="31">
        <f>(Imp!D20-Imp!D36)/(Imp!$L$24-Imp!$L$40)*100</f>
        <v>0.4474716941647495</v>
      </c>
      <c r="E32" s="31">
        <f>(Imp!F20-Imp!F36)/(Imp!$L$24-Imp!$L$40)*100</f>
        <v>-0.04866922535867082</v>
      </c>
      <c r="F32" s="31">
        <f>(Imp!E20-Imp!E36)/(Imp!$L$24-Imp!$L$40)*100</f>
        <v>0.04409559031197134</v>
      </c>
      <c r="G32" s="31">
        <f>(Imp!G20-Imp!G36)/(Imp!$L$24-Imp!$L$40)*100</f>
        <v>-0.0013084562364407174</v>
      </c>
      <c r="H32" s="31">
        <f>(Imp!H20-Imp!H36)/(Imp!$L$24-Imp!$L$40)*100</f>
        <v>-0.001766815913588489</v>
      </c>
      <c r="I32" s="31"/>
      <c r="J32" s="31">
        <f>(Imp!J20-Imp!J36)/(Imp!$L$24-Imp!$L$40)*100</f>
        <v>0.029989410165261746</v>
      </c>
      <c r="K32" s="31">
        <f>(Imp!K20-Imp!K36)/(Imp!$L$24-Imp!$L$40)*100</f>
        <v>0.031695264221450865</v>
      </c>
      <c r="L32" s="31">
        <f>(Imp!L20-Imp!L36)/(Imp!$L$24-Imp!$L$40)*100</f>
        <v>3.566685874421</v>
      </c>
    </row>
    <row r="33" spans="1:12" ht="12.75">
      <c r="A33" s="3" t="s">
        <v>12</v>
      </c>
      <c r="B33" s="31">
        <f>(Imp!B21-Imp!B37)/(Imp!$L$24-Imp!$L$40)*100</f>
        <v>0.14189633790551381</v>
      </c>
      <c r="C33" s="31">
        <f>(Imp!C21-Imp!C37)/(Imp!$L$24-Imp!$L$40)*100</f>
        <v>0.13965591032516553</v>
      </c>
      <c r="D33" s="31">
        <f>(Imp!D21-Imp!D37)/(Imp!$L$24-Imp!$L$40)*100</f>
        <v>1.4422679202062543</v>
      </c>
      <c r="E33" s="31">
        <f>(Imp!F21-Imp!F37)/(Imp!$L$24-Imp!$L$40)*100</f>
        <v>0.296522951649727</v>
      </c>
      <c r="F33" s="31">
        <f>(Imp!E21-Imp!E37)/(Imp!$L$24-Imp!$L$40)*100</f>
        <v>3.3617467105549794</v>
      </c>
      <c r="G33" s="31">
        <f>(Imp!G21-Imp!G37)/(Imp!$L$24-Imp!$L$40)*100</f>
        <v>-0.17711108025422043</v>
      </c>
      <c r="H33" s="31">
        <f>(Imp!H21-Imp!H37)/(Imp!$L$24-Imp!$L$40)*100</f>
        <v>0.27051894389470454</v>
      </c>
      <c r="I33" s="31">
        <f>(Imp!I21-Imp!I37)/(Imp!$L$24-Imp!$L$40)*100</f>
        <v>-0.0026169124728814344</v>
      </c>
      <c r="J33" s="31"/>
      <c r="K33" s="31">
        <f>(Imp!K21-Imp!K37)/(Imp!$L$24-Imp!$L$40)*100</f>
        <v>0.01060873604960061</v>
      </c>
      <c r="L33" s="31">
        <f>(Imp!L21-Imp!L37)/(Imp!$L$24-Imp!$L$40)*100</f>
        <v>5.48348951785884</v>
      </c>
    </row>
    <row r="34" spans="1:12" ht="12.75">
      <c r="A34" s="3" t="s">
        <v>13</v>
      </c>
      <c r="B34" s="31">
        <f>(Imp!B22-Imp!B38)/(Imp!$L$24-Imp!$L$40)*100</f>
        <v>0.5165341920223805</v>
      </c>
      <c r="C34" s="31">
        <f>(Imp!C22-Imp!C38)/(Imp!$L$24-Imp!$L$40)*100</f>
        <v>-0.00016186552784010498</v>
      </c>
      <c r="D34" s="31">
        <f>(Imp!D22-Imp!D38)/(Imp!$L$24-Imp!$L$40)*100</f>
        <v>-0.526809565185203</v>
      </c>
      <c r="E34" s="31">
        <f>(Imp!F22-Imp!F38)/(Imp!$L$24-Imp!$L$40)*100</f>
        <v>-0.020366955749182056</v>
      </c>
      <c r="F34" s="31">
        <f>(Imp!E22-Imp!E38)/(Imp!$L$24-Imp!$L$40)*100</f>
        <v>0.26250810726244483</v>
      </c>
      <c r="G34" s="31">
        <f>(Imp!G22-Imp!G38)/(Imp!$L$24-Imp!$L$40)*100</f>
        <v>-0.02935213096202116</v>
      </c>
      <c r="H34" s="31">
        <f>(Imp!H22-Imp!H38)/(Imp!$L$24-Imp!$L$40)*100</f>
        <v>0.17617449338178545</v>
      </c>
      <c r="I34" s="31">
        <f>(Imp!I22-Imp!I38)/(Imp!$L$24-Imp!$L$40)*100</f>
        <v>0.040501127235734916</v>
      </c>
      <c r="J34" s="31">
        <f>(Imp!J22-Imp!J38)/(Imp!$L$24-Imp!$L$40)*100</f>
        <v>0.02168783160815467</v>
      </c>
      <c r="K34" s="31"/>
      <c r="L34" s="31">
        <f>(Imp!L22-Imp!L38)/(Imp!$L$24-Imp!$L$40)*100</f>
        <v>0.4407152340862529</v>
      </c>
    </row>
    <row r="35" spans="1:12" ht="12.75">
      <c r="A35" s="3" t="s">
        <v>14</v>
      </c>
      <c r="B35" s="31">
        <f>(Imp!B23-Imp!B39)/(Imp!$L$24-Imp!$L$40)*100</f>
        <v>0.04380877016266348</v>
      </c>
      <c r="C35" s="31">
        <f>(Imp!C23-Imp!C39)/(Imp!$L$24-Imp!$L$40)*100</f>
        <v>-0.14211549279985544</v>
      </c>
      <c r="D35" s="31">
        <f>(Imp!D23-Imp!D39)/(Imp!$L$24-Imp!$L$40)*100</f>
        <v>0.21544104809125955</v>
      </c>
      <c r="E35" s="31">
        <f>(Imp!F23-Imp!F39)/(Imp!$L$24-Imp!$L$40)*100</f>
        <v>1.8133543230168956</v>
      </c>
      <c r="F35" s="31">
        <f>(Imp!E23-Imp!E39)/(Imp!$L$24-Imp!$L$40)*100</f>
        <v>0.18883325283305644</v>
      </c>
      <c r="G35" s="31">
        <f>(Imp!G23-Imp!G39)/(Imp!$L$24-Imp!$L$40)*100</f>
        <v>4.377013283981239</v>
      </c>
      <c r="H35" s="31">
        <f>(Imp!H23-Imp!H39)/(Imp!$L$24-Imp!$L$40)*100</f>
        <v>1.2001010229860558</v>
      </c>
      <c r="I35" s="31">
        <f>(Imp!I23-Imp!I39)/(Imp!$L$24-Imp!$L$40)*100</f>
        <v>0.13783535618174209</v>
      </c>
      <c r="J35" s="31">
        <f>(Imp!J23-Imp!J39)/(Imp!$L$24-Imp!$L$40)*100</f>
        <v>-0.04569427478554625</v>
      </c>
      <c r="K35" s="31">
        <f>(Imp!K23-Imp!K39)/(Imp!$L$24-Imp!$L$40)*100</f>
        <v>0.9292776731885307</v>
      </c>
      <c r="L35" s="31">
        <f>(Imp!L23-Imp!L39)/(Imp!$L$24-Imp!$L$40)*100</f>
        <v>8.717854962856043</v>
      </c>
    </row>
    <row r="36" spans="1:12" ht="6" customHeight="1">
      <c r="A36" s="3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2.75">
      <c r="A37" s="21" t="s">
        <v>41</v>
      </c>
      <c r="B37" s="31">
        <f>(Imp!B24-Imp!B40)/(Imp!$L$24-Imp!$L$40)*100</f>
        <v>24.942400466447562</v>
      </c>
      <c r="C37" s="31">
        <f>(Imp!C24-Imp!C40)/(Imp!$L$24-Imp!$L$40)*100</f>
        <v>0.998958438888756</v>
      </c>
      <c r="D37" s="31">
        <f>(Imp!D24-Imp!D40)/(Imp!$L$24-Imp!$L$40)*100</f>
        <v>17.58249592979401</v>
      </c>
      <c r="E37" s="31">
        <f>(Imp!F24-Imp!F40)/(Imp!$L$24-Imp!$L$40)*100</f>
        <v>5.025812610836013</v>
      </c>
      <c r="F37" s="31">
        <f>(Imp!E24-Imp!E40)/(Imp!$L$24-Imp!$L$40)*100</f>
        <v>19.083647665509336</v>
      </c>
      <c r="G37" s="31">
        <f>(Imp!G24-Imp!G40)/(Imp!$L$24-Imp!$L$40)*100</f>
        <v>4.1573071024514014</v>
      </c>
      <c r="H37" s="31">
        <f>(Imp!H24-Imp!H40)/(Imp!$L$24-Imp!$L$40)*100</f>
        <v>11.650160750892859</v>
      </c>
      <c r="I37" s="31">
        <f>(Imp!I24-Imp!I40)/(Imp!$L$24-Imp!$L$40)*100</f>
        <v>3.4591820232367056</v>
      </c>
      <c r="J37" s="31">
        <f>(Imp!J24-Imp!J40)/(Imp!$L$24-Imp!$L$40)*100</f>
        <v>9.655207041751922</v>
      </c>
      <c r="K37" s="31">
        <f>(Imp!K24-Imp!K40)/(Imp!$L$24-Imp!$L$40)*100</f>
        <v>3.4448279701913935</v>
      </c>
      <c r="L37" s="31">
        <f>SUM(B37:K37)</f>
        <v>99.99999999999996</v>
      </c>
    </row>
    <row r="38" spans="1:12" ht="9.75" customHeight="1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2.25" customHeight="1">
      <c r="A39" s="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s="32" customFormat="1" ht="12">
      <c r="A40" s="32" t="s">
        <v>55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2:12" s="32" customFormat="1" ht="12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</sheetData>
  <sheetProtection/>
  <conditionalFormatting sqref="D21:K21 C36:K36">
    <cfRule type="cellIs" priority="1" dxfId="2" operator="greaterThanOrEqual" stopIfTrue="1">
      <formula>5</formula>
    </cfRule>
    <cfRule type="cellIs" priority="2" dxfId="2" operator="lessThanOrEqual" stopIfTrue="1">
      <formula>-3</formula>
    </cfRule>
  </conditionalFormatting>
  <conditionalFormatting sqref="B9:K20 B24:K35">
    <cfRule type="cellIs" priority="3" dxfId="0" operator="greaterThanOrEqual" stopIfTrue="1">
      <formula>3.45</formula>
    </cfRule>
    <cfRule type="cellIs" priority="4" dxfId="0" operator="lessThanOrEqual" stopIfTrue="1">
      <formula>-3</formula>
    </cfRule>
  </conditionalFormatting>
  <printOptions/>
  <pageMargins left="0.5905511811023623" right="0.5905511811023623" top="0.984251968503937" bottom="0.984251968503937" header="0" footer="0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PageLayoutView="0" workbookViewId="0" topLeftCell="A1">
      <pane xSplit="1" ySplit="7" topLeftCell="B8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G12" sqref="G12"/>
    </sheetView>
  </sheetViews>
  <sheetFormatPr defaultColWidth="11.421875" defaultRowHeight="12.75"/>
  <cols>
    <col min="1" max="1" width="14.00390625" style="0" customWidth="1"/>
    <col min="2" max="7" width="9.00390625" style="0" customWidth="1"/>
    <col min="8" max="8" width="9.7109375" style="0" customWidth="1"/>
    <col min="9" max="12" width="9.00390625" style="0" customWidth="1"/>
  </cols>
  <sheetData>
    <row r="1" ht="12.75">
      <c r="A1" s="5" t="s">
        <v>17</v>
      </c>
    </row>
    <row r="2" ht="12.75">
      <c r="A2" s="5" t="str">
        <f>+Exp!A2</f>
        <v>ARGENTINA, BOLIVIA, BRASIL, CHILE, COLOMBIA, ECUADOR, MÉXICO, PARAGUAY, PERÚ Y URUGUAY</v>
      </c>
    </row>
    <row r="3" ht="12.75">
      <c r="A3" s="5" t="s">
        <v>26</v>
      </c>
    </row>
    <row r="4" spans="1:13" ht="12.75">
      <c r="A4" s="2" t="str">
        <f>+Exp!A4</f>
        <v>Enero-setiembre 2008-2009</v>
      </c>
      <c r="L4" s="30"/>
      <c r="M4" s="33"/>
    </row>
    <row r="5" spans="1:12" ht="12.75">
      <c r="A5" s="2" t="s">
        <v>49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9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 customHeight="1" thickBot="1">
      <c r="A7" s="12" t="s">
        <v>1</v>
      </c>
      <c r="B7" s="13" t="s">
        <v>43</v>
      </c>
      <c r="C7" s="13" t="s">
        <v>44</v>
      </c>
      <c r="D7" s="13" t="s">
        <v>45</v>
      </c>
      <c r="E7" s="18" t="s">
        <v>46</v>
      </c>
      <c r="F7" s="13" t="s">
        <v>53</v>
      </c>
      <c r="G7" s="13" t="s">
        <v>47</v>
      </c>
      <c r="H7" s="13" t="s">
        <v>48</v>
      </c>
      <c r="I7" s="13" t="s">
        <v>54</v>
      </c>
      <c r="J7" s="13" t="s">
        <v>50</v>
      </c>
      <c r="K7" s="13" t="s">
        <v>51</v>
      </c>
      <c r="L7" s="13" t="s">
        <v>23</v>
      </c>
    </row>
    <row r="8" ht="9" customHeight="1">
      <c r="A8" s="7"/>
    </row>
    <row r="9" spans="1:12" ht="15">
      <c r="A9" s="6"/>
      <c r="B9" s="6" t="str">
        <f>+Exp!B10</f>
        <v>Enero-setiembre 2009</v>
      </c>
      <c r="C9" s="6"/>
      <c r="D9" s="11"/>
      <c r="E9" s="11"/>
      <c r="F9" s="11"/>
      <c r="G9" s="11"/>
      <c r="H9" s="11"/>
      <c r="I9" s="11"/>
      <c r="J9" s="11"/>
      <c r="K9" s="11"/>
      <c r="L9" s="11"/>
    </row>
    <row r="10" ht="9" customHeight="1">
      <c r="A10" s="4"/>
    </row>
    <row r="11" spans="1:12" ht="12.75">
      <c r="A11" s="5" t="s">
        <v>8</v>
      </c>
      <c r="B11" s="44">
        <f>+Exp!B24</f>
        <v>16265.1260224</v>
      </c>
      <c r="C11" s="44">
        <f>+Exp!C24</f>
        <v>2365.2353904899996</v>
      </c>
      <c r="D11" s="44">
        <f>+Exp!D24</f>
        <v>20208.605000000003</v>
      </c>
      <c r="E11" s="44">
        <f>+Exp!E24</f>
        <v>6164.779558809999</v>
      </c>
      <c r="F11" s="44">
        <f>+Exp!F24</f>
        <v>6361.47761315</v>
      </c>
      <c r="G11" s="44">
        <f>+Exp!G24</f>
        <v>2253.387627</v>
      </c>
      <c r="H11" s="44">
        <f>+Exp!H24</f>
        <v>7075.481011999999</v>
      </c>
      <c r="I11" s="44">
        <f>+Exp!I24</f>
        <v>1740.2496299999996</v>
      </c>
      <c r="J11" s="44">
        <f>+Exp!J24</f>
        <v>2656.6730000000002</v>
      </c>
      <c r="K11" s="44">
        <f>+Exp!K24</f>
        <v>1469.0883319999998</v>
      </c>
      <c r="L11" s="46">
        <f>SUM(B11:K11)</f>
        <v>66560.10318585</v>
      </c>
    </row>
    <row r="12" spans="1:12" ht="9" customHeight="1">
      <c r="A12" s="2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6"/>
    </row>
    <row r="13" spans="1:14" ht="12.75">
      <c r="A13" s="5" t="s">
        <v>30</v>
      </c>
      <c r="B13" s="44">
        <f>SUM(B15:B28)</f>
        <v>24861.473941039992</v>
      </c>
      <c r="C13" s="44">
        <f aca="true" t="shared" si="0" ref="C13:K13">SUM(C15:C28)</f>
        <v>1536.2952222500003</v>
      </c>
      <c r="D13" s="44">
        <f t="shared" si="0"/>
        <v>91588.936</v>
      </c>
      <c r="E13" s="44">
        <f t="shared" si="0"/>
        <v>29168.71995958999</v>
      </c>
      <c r="F13" s="44">
        <f t="shared" si="0"/>
        <v>17491.89602606</v>
      </c>
      <c r="G13" s="44">
        <f t="shared" si="0"/>
        <v>7370.703479000001</v>
      </c>
      <c r="H13" s="44">
        <f t="shared" si="0"/>
        <v>155421.328776</v>
      </c>
      <c r="I13" s="44">
        <f t="shared" si="0"/>
        <v>758.3854289999999</v>
      </c>
      <c r="J13" s="44">
        <f t="shared" si="0"/>
        <v>15540.124000000002</v>
      </c>
      <c r="K13" s="44">
        <f t="shared" si="0"/>
        <v>2540.3458119999996</v>
      </c>
      <c r="L13" s="46">
        <f>SUM(B13:K13)</f>
        <v>346278.20864494</v>
      </c>
      <c r="M13" s="8"/>
      <c r="N13" s="8"/>
    </row>
    <row r="14" spans="1:14" ht="6.75" customHeight="1">
      <c r="A14" s="9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6"/>
      <c r="M14" s="8"/>
      <c r="N14" s="8"/>
    </row>
    <row r="15" spans="1:14" ht="12.75">
      <c r="A15" s="2" t="s">
        <v>60</v>
      </c>
      <c r="B15" s="44">
        <v>478.50894335999993</v>
      </c>
      <c r="C15" s="44">
        <v>53.45244810999999</v>
      </c>
      <c r="D15" s="44">
        <v>4147.939</v>
      </c>
      <c r="E15" s="44">
        <v>495.9644401499955</v>
      </c>
      <c r="F15" s="44">
        <v>1563.9627825400003</v>
      </c>
      <c r="G15" s="44">
        <v>1606.7300820000003</v>
      </c>
      <c r="H15" s="44">
        <v>3429.463931</v>
      </c>
      <c r="I15" s="44">
        <v>39.28</v>
      </c>
      <c r="J15" s="44">
        <v>307.173</v>
      </c>
      <c r="K15" s="44">
        <v>76.368927</v>
      </c>
      <c r="L15" s="46">
        <f>SUM(B15:K15)</f>
        <v>12198.843554159997</v>
      </c>
      <c r="M15" s="8"/>
      <c r="N15" s="8"/>
    </row>
    <row r="16" spans="1:14" ht="6.75" customHeight="1">
      <c r="A16" s="9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6"/>
      <c r="M16" s="8"/>
      <c r="N16" s="8"/>
    </row>
    <row r="17" spans="1:14" ht="12.75">
      <c r="A17" s="2" t="s">
        <v>58</v>
      </c>
      <c r="B17" s="44">
        <v>350.92337026999996</v>
      </c>
      <c r="C17" s="44">
        <v>53.272557590000005</v>
      </c>
      <c r="D17" s="44">
        <v>1226.39</v>
      </c>
      <c r="E17" s="44">
        <v>833.91697684</v>
      </c>
      <c r="F17" s="44">
        <v>290.30933626999996</v>
      </c>
      <c r="G17" s="44">
        <v>27.708</v>
      </c>
      <c r="H17" s="44">
        <v>5848.83368</v>
      </c>
      <c r="I17" s="44">
        <v>4.287</v>
      </c>
      <c r="J17" s="44">
        <v>1599.2</v>
      </c>
      <c r="K17" s="44">
        <v>21.823714</v>
      </c>
      <c r="L17" s="46">
        <f>SUM(B17:K17)</f>
        <v>10256.66463497</v>
      </c>
      <c r="M17" s="8"/>
      <c r="N17" s="8"/>
    </row>
    <row r="18" spans="1:14" ht="12.75">
      <c r="A18" s="2" t="s">
        <v>18</v>
      </c>
      <c r="B18" s="44">
        <v>2582.34497212</v>
      </c>
      <c r="C18" s="44">
        <v>283.39366782</v>
      </c>
      <c r="D18" s="44">
        <v>11366.606</v>
      </c>
      <c r="E18" s="44">
        <v>4258.9323465200005</v>
      </c>
      <c r="F18" s="44">
        <v>9197.72289329</v>
      </c>
      <c r="G18" s="44">
        <v>3351.3095590000003</v>
      </c>
      <c r="H18" s="44">
        <v>131266.559509</v>
      </c>
      <c r="I18" s="44">
        <v>38.89837</v>
      </c>
      <c r="J18" s="44">
        <v>2899.445</v>
      </c>
      <c r="K18" s="44">
        <v>140.659508</v>
      </c>
      <c r="L18" s="46">
        <f>SUM(B18:K18)</f>
        <v>165385.87182575004</v>
      </c>
      <c r="M18" s="8"/>
      <c r="N18" s="29"/>
    </row>
    <row r="19" spans="1:14" ht="6.75" customHeight="1">
      <c r="A19" s="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6"/>
      <c r="M19" s="8"/>
      <c r="N19" s="8"/>
    </row>
    <row r="20" spans="1:14" ht="12.75">
      <c r="A20" s="2" t="s">
        <v>57</v>
      </c>
      <c r="B20" s="44">
        <v>7578.11838343</v>
      </c>
      <c r="C20" s="44">
        <v>305.64181381</v>
      </c>
      <c r="D20" s="44">
        <v>25093.042</v>
      </c>
      <c r="E20" s="44">
        <v>6649.25516609</v>
      </c>
      <c r="F20" s="44">
        <v>3487.7614565299996</v>
      </c>
      <c r="G20" s="44">
        <v>1495.873421</v>
      </c>
      <c r="H20" s="44">
        <v>8106.474424</v>
      </c>
      <c r="I20" s="44">
        <v>133.329</v>
      </c>
      <c r="J20" s="44">
        <v>2732.712</v>
      </c>
      <c r="K20" s="44">
        <v>599.39535</v>
      </c>
      <c r="L20" s="46">
        <f>SUM(B20:K20)</f>
        <v>56181.60301486</v>
      </c>
      <c r="M20" s="8"/>
      <c r="N20" s="8"/>
    </row>
    <row r="21" spans="1:14" ht="7.5" customHeight="1">
      <c r="A21" s="9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6"/>
      <c r="M21" s="8"/>
      <c r="N21" s="8"/>
    </row>
    <row r="22" spans="1:14" ht="12.75">
      <c r="A22" s="2" t="s">
        <v>19</v>
      </c>
      <c r="B22" s="44">
        <v>334.91819377999997</v>
      </c>
      <c r="C22" s="44">
        <v>162.96969380000002</v>
      </c>
      <c r="D22" s="44">
        <v>3030.065</v>
      </c>
      <c r="E22" s="44">
        <v>3018.2196161100005</v>
      </c>
      <c r="F22" s="44">
        <v>252.8961523</v>
      </c>
      <c r="G22" s="44">
        <v>79.68893200000001</v>
      </c>
      <c r="H22" s="44">
        <v>1145.2928459999998</v>
      </c>
      <c r="I22" s="44">
        <v>41.22002</v>
      </c>
      <c r="J22" s="44">
        <v>845.584</v>
      </c>
      <c r="K22" s="44">
        <v>4.299884</v>
      </c>
      <c r="L22" s="46">
        <f>SUM(B22:K22)</f>
        <v>8915.15433799</v>
      </c>
      <c r="M22" s="8"/>
      <c r="N22" s="8"/>
    </row>
    <row r="23" spans="1:14" ht="7.5" customHeight="1">
      <c r="A23" s="9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6"/>
      <c r="M23" s="8"/>
      <c r="N23" s="8"/>
    </row>
    <row r="24" spans="1:14" ht="12.75">
      <c r="A24" s="2" t="s">
        <v>20</v>
      </c>
      <c r="B24" s="44">
        <v>3295.0496469700006</v>
      </c>
      <c r="C24" s="44">
        <v>87.40908694</v>
      </c>
      <c r="D24" s="44">
        <v>17584.186</v>
      </c>
      <c r="E24" s="44">
        <v>7793.993153680001</v>
      </c>
      <c r="F24" s="44">
        <v>559.9684888699999</v>
      </c>
      <c r="G24" s="44">
        <v>109.21</v>
      </c>
      <c r="H24" s="44">
        <v>1869.963419</v>
      </c>
      <c r="I24" s="44">
        <v>31.879309999999997</v>
      </c>
      <c r="J24" s="44">
        <v>2833.12</v>
      </c>
      <c r="K24" s="44">
        <v>228.67454700000002</v>
      </c>
      <c r="L24" s="46">
        <f>SUM(B24:K24)</f>
        <v>34393.453652460004</v>
      </c>
      <c r="M24" s="8"/>
      <c r="N24" s="8"/>
    </row>
    <row r="25" spans="1:14" ht="7.5" customHeight="1">
      <c r="A25" s="9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6"/>
      <c r="M25" s="8"/>
      <c r="N25" s="8"/>
    </row>
    <row r="26" spans="1:14" ht="12.75">
      <c r="A26" s="2" t="s">
        <v>38</v>
      </c>
      <c r="B26" s="44">
        <v>2166.3447975800004</v>
      </c>
      <c r="C26" s="44">
        <v>410.39665135</v>
      </c>
      <c r="D26" s="44">
        <v>6136.208</v>
      </c>
      <c r="E26" s="44">
        <v>3280.82296142</v>
      </c>
      <c r="F26" s="44">
        <v>232.63858146999996</v>
      </c>
      <c r="G26" s="44">
        <v>24.696</v>
      </c>
      <c r="H26" s="44">
        <v>958.559698</v>
      </c>
      <c r="I26" s="44">
        <v>42.91694</v>
      </c>
      <c r="J26" s="44">
        <v>784.887</v>
      </c>
      <c r="K26" s="44">
        <v>65.661473</v>
      </c>
      <c r="L26" s="46">
        <f>SUM(B26:K26)</f>
        <v>14103.132102820002</v>
      </c>
      <c r="M26" s="8"/>
      <c r="N26" s="8"/>
    </row>
    <row r="27" spans="1:14" ht="7.5" customHeight="1">
      <c r="A27" s="9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6"/>
      <c r="M27" s="8"/>
      <c r="N27" s="8"/>
    </row>
    <row r="28" spans="1:14" ht="12.75">
      <c r="A28" s="2" t="s">
        <v>28</v>
      </c>
      <c r="B28" s="44">
        <v>8075.265633529991</v>
      </c>
      <c r="C28" s="44">
        <v>179.75930283000042</v>
      </c>
      <c r="D28" s="44">
        <v>23004.5</v>
      </c>
      <c r="E28" s="44">
        <v>2837.615298779994</v>
      </c>
      <c r="F28" s="44">
        <v>1906.6363347899987</v>
      </c>
      <c r="G28" s="44">
        <v>675.4874849999994</v>
      </c>
      <c r="H28" s="44">
        <v>2796.181268999994</v>
      </c>
      <c r="I28" s="44">
        <v>426.5747889999999</v>
      </c>
      <c r="J28" s="44">
        <v>3538.003</v>
      </c>
      <c r="K28" s="44">
        <v>1403.4624089999995</v>
      </c>
      <c r="L28" s="46">
        <f>SUM(B28:K28)</f>
        <v>44843.48552192997</v>
      </c>
      <c r="M28" s="8"/>
      <c r="N28" s="8"/>
    </row>
    <row r="29" spans="1:14" ht="9" customHeight="1">
      <c r="A29" s="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6"/>
      <c r="M29" s="8"/>
      <c r="N29" s="8"/>
    </row>
    <row r="30" spans="1:14" ht="12.75">
      <c r="A30" s="28" t="s">
        <v>29</v>
      </c>
      <c r="B30" s="44">
        <f aca="true" t="shared" si="1" ref="B30:L30">+B11+B13</f>
        <v>41126.59996343999</v>
      </c>
      <c r="C30" s="44">
        <f t="shared" si="1"/>
        <v>3901.53061274</v>
      </c>
      <c r="D30" s="44">
        <f t="shared" si="1"/>
        <v>111797.541</v>
      </c>
      <c r="E30" s="44">
        <f t="shared" si="1"/>
        <v>35333.49951839999</v>
      </c>
      <c r="F30" s="44">
        <f t="shared" si="1"/>
        <v>23853.37363921</v>
      </c>
      <c r="G30" s="44">
        <f t="shared" si="1"/>
        <v>9624.091106</v>
      </c>
      <c r="H30" s="44">
        <f t="shared" si="1"/>
        <v>162496.809788</v>
      </c>
      <c r="I30" s="44">
        <f t="shared" si="1"/>
        <v>2498.6350589999993</v>
      </c>
      <c r="J30" s="44">
        <f t="shared" si="1"/>
        <v>18196.797000000002</v>
      </c>
      <c r="K30" s="44">
        <f t="shared" si="1"/>
        <v>4009.4341439999994</v>
      </c>
      <c r="L30" s="46">
        <f t="shared" si="1"/>
        <v>412838.31183079</v>
      </c>
      <c r="M30" s="8"/>
      <c r="N30" s="8"/>
    </row>
    <row r="31" ht="9" customHeight="1">
      <c r="L31" s="30"/>
    </row>
    <row r="32" spans="1:12" ht="15">
      <c r="A32" s="6"/>
      <c r="B32" s="6" t="str">
        <f>+Exp!B26</f>
        <v>Enero-setiembre 2008</v>
      </c>
      <c r="C32" s="6"/>
      <c r="D32" s="11"/>
      <c r="E32" s="11"/>
      <c r="F32" s="11"/>
      <c r="G32" s="11"/>
      <c r="H32" s="11"/>
      <c r="I32" s="11"/>
      <c r="J32" s="11"/>
      <c r="K32" s="11"/>
      <c r="L32" s="42"/>
    </row>
    <row r="33" spans="1:12" ht="9" customHeight="1">
      <c r="A33" s="4"/>
      <c r="D33" s="11"/>
      <c r="E33" s="11"/>
      <c r="F33" s="11"/>
      <c r="G33" s="11"/>
      <c r="H33" s="11"/>
      <c r="I33" s="11"/>
      <c r="J33" s="11"/>
      <c r="K33" s="11"/>
      <c r="L33" s="30"/>
    </row>
    <row r="34" spans="1:12" ht="12.75">
      <c r="A34" s="5" t="s">
        <v>8</v>
      </c>
      <c r="B34" s="44">
        <f>+Exp!B40</f>
        <v>20353.143291559998</v>
      </c>
      <c r="C34" s="44">
        <f>+Exp!C40</f>
        <v>3311.27650736</v>
      </c>
      <c r="D34" s="44">
        <f>+Exp!D40</f>
        <v>32772.064</v>
      </c>
      <c r="E34" s="44">
        <f>+Exp!E40</f>
        <v>9247.625272849997</v>
      </c>
      <c r="F34" s="44">
        <f>+Exp!F40</f>
        <v>7725.78441263</v>
      </c>
      <c r="G34" s="44">
        <f>+Exp!G40</f>
        <v>4122.674094</v>
      </c>
      <c r="H34" s="44">
        <f>+Exp!H40</f>
        <v>10735.773917999999</v>
      </c>
      <c r="I34" s="44">
        <f>+Exp!I40</f>
        <v>2491.176155</v>
      </c>
      <c r="J34" s="44">
        <f>+Exp!J40</f>
        <v>4525.688</v>
      </c>
      <c r="K34" s="44">
        <f>+Exp!K40</f>
        <v>1738.5536339999999</v>
      </c>
      <c r="L34" s="46">
        <f>SUM(B34:K34)</f>
        <v>97023.75928539997</v>
      </c>
    </row>
    <row r="35" spans="1:12" ht="9" customHeight="1">
      <c r="A35" s="2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6"/>
    </row>
    <row r="36" spans="1:14" ht="12.75">
      <c r="A36" s="5" t="s">
        <v>30</v>
      </c>
      <c r="B36" s="44">
        <f>SUM(B38:B51)</f>
        <v>34470.51297764</v>
      </c>
      <c r="C36" s="44">
        <f aca="true" t="shared" si="2" ref="C36:K36">SUM(C38:C51)</f>
        <v>1961.9130566699996</v>
      </c>
      <c r="D36" s="44">
        <f t="shared" si="2"/>
        <v>118088.09999999999</v>
      </c>
      <c r="E36" s="44">
        <f t="shared" si="2"/>
        <v>45780.31416229</v>
      </c>
      <c r="F36" s="44">
        <f t="shared" si="2"/>
        <v>21546.87795556999</v>
      </c>
      <c r="G36" s="44">
        <f t="shared" si="2"/>
        <v>11174.841285999997</v>
      </c>
      <c r="H36" s="44">
        <f t="shared" si="2"/>
        <v>217218.02456800002</v>
      </c>
      <c r="I36" s="44">
        <f t="shared" si="2"/>
        <v>1222.4202430000012</v>
      </c>
      <c r="J36" s="44">
        <f t="shared" si="2"/>
        <v>20312.163</v>
      </c>
      <c r="K36" s="44">
        <f t="shared" si="2"/>
        <v>2862.586366</v>
      </c>
      <c r="L36" s="46">
        <f>SUM(B36:K36)</f>
        <v>474637.7536151701</v>
      </c>
      <c r="M36" s="8"/>
      <c r="N36" s="8"/>
    </row>
    <row r="37" spans="1:14" ht="6.75" customHeight="1">
      <c r="A37" s="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6"/>
      <c r="M37" s="8"/>
      <c r="N37" s="8"/>
    </row>
    <row r="38" spans="1:14" ht="12.75">
      <c r="A38" s="2" t="s">
        <v>60</v>
      </c>
      <c r="B38" s="44">
        <v>669.9067114500001</v>
      </c>
      <c r="C38" s="44">
        <v>55.11049488</v>
      </c>
      <c r="D38" s="44">
        <v>5576.246</v>
      </c>
      <c r="E38" s="44">
        <v>942.0345001000078</v>
      </c>
      <c r="F38" s="44">
        <v>2775.8383953300004</v>
      </c>
      <c r="G38" s="44">
        <v>1362.5614480000002</v>
      </c>
      <c r="H38" s="44">
        <v>6092.248988000001</v>
      </c>
      <c r="I38" s="44">
        <v>63.713</v>
      </c>
      <c r="J38" s="44">
        <v>522.115</v>
      </c>
      <c r="K38" s="44">
        <v>133.00099300000005</v>
      </c>
      <c r="L38" s="46">
        <f>SUM(B38:K38)</f>
        <v>18192.775530760013</v>
      </c>
      <c r="M38" s="8"/>
      <c r="N38" s="8"/>
    </row>
    <row r="39" spans="1:14" ht="6.75" customHeight="1">
      <c r="A39" s="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6"/>
      <c r="M39" s="8"/>
      <c r="N39" s="8"/>
    </row>
    <row r="40" spans="1:14" ht="12.75">
      <c r="A40" s="2" t="s">
        <v>58</v>
      </c>
      <c r="B40" s="44">
        <v>317.82071955000004</v>
      </c>
      <c r="C40" s="44">
        <v>72.80242030999999</v>
      </c>
      <c r="D40" s="44">
        <v>1348.369</v>
      </c>
      <c r="E40" s="44">
        <v>1196.56432585</v>
      </c>
      <c r="F40" s="44">
        <v>267.47440006</v>
      </c>
      <c r="G40" s="44">
        <v>17.406</v>
      </c>
      <c r="H40" s="44">
        <v>5231.07386</v>
      </c>
      <c r="I40" s="44">
        <v>3.98</v>
      </c>
      <c r="J40" s="44">
        <v>1489.032</v>
      </c>
      <c r="K40" s="44">
        <v>12.802565000000001</v>
      </c>
      <c r="L40" s="46">
        <f>SUM(B40:K40)</f>
        <v>9957.325290769999</v>
      </c>
      <c r="M40" s="8"/>
      <c r="N40" s="8"/>
    </row>
    <row r="41" spans="1:14" ht="12.75">
      <c r="A41" s="2" t="s">
        <v>18</v>
      </c>
      <c r="B41" s="44">
        <v>3997.4871837700002</v>
      </c>
      <c r="C41" s="44">
        <v>384.86614807999996</v>
      </c>
      <c r="D41" s="44">
        <v>21590.405</v>
      </c>
      <c r="E41" s="44">
        <v>6210.064758400001</v>
      </c>
      <c r="F41" s="44">
        <v>11539.71996723</v>
      </c>
      <c r="G41" s="44">
        <v>7127.536201000001</v>
      </c>
      <c r="H41" s="44">
        <v>182958.978737</v>
      </c>
      <c r="I41" s="44">
        <v>56.524367</v>
      </c>
      <c r="J41" s="44">
        <v>4628.256</v>
      </c>
      <c r="K41" s="44">
        <v>139.92057699999998</v>
      </c>
      <c r="L41" s="46">
        <f>SUM(B41:K41)</f>
        <v>238633.75893948</v>
      </c>
      <c r="M41" s="50"/>
      <c r="N41" s="29"/>
    </row>
    <row r="42" spans="1:14" ht="6.75" customHeight="1">
      <c r="A42" s="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6"/>
      <c r="M42" s="8"/>
      <c r="N42" s="8"/>
    </row>
    <row r="43" spans="1:14" ht="12.75">
      <c r="A43" s="2" t="s">
        <v>57</v>
      </c>
      <c r="B43" s="44">
        <v>10350.51651082</v>
      </c>
      <c r="C43" s="44">
        <v>339.33440261</v>
      </c>
      <c r="D43" s="44">
        <v>35610.563</v>
      </c>
      <c r="E43" s="44">
        <v>13802.86711979</v>
      </c>
      <c r="F43" s="44">
        <v>3830.851827929999</v>
      </c>
      <c r="G43" s="44">
        <v>1574.32413</v>
      </c>
      <c r="H43" s="44">
        <v>13996.793469</v>
      </c>
      <c r="I43" s="44">
        <v>326.48679000000004</v>
      </c>
      <c r="J43" s="44">
        <v>4401.018</v>
      </c>
      <c r="K43" s="44">
        <v>918.4455070000001</v>
      </c>
      <c r="L43" s="46">
        <f>SUM(B43:K43)</f>
        <v>85151.20075714999</v>
      </c>
      <c r="M43" s="8"/>
      <c r="N43" s="8"/>
    </row>
    <row r="44" spans="1:14" ht="7.5" customHeight="1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6"/>
      <c r="M44" s="8"/>
      <c r="N44" s="8"/>
    </row>
    <row r="45" spans="1:14" ht="12.75">
      <c r="A45" s="2" t="s">
        <v>19</v>
      </c>
      <c r="B45" s="44">
        <v>392.79365931999996</v>
      </c>
      <c r="C45" s="44">
        <v>171.96916972</v>
      </c>
      <c r="D45" s="44">
        <v>4457.148</v>
      </c>
      <c r="E45" s="44">
        <v>5739.966840119999</v>
      </c>
      <c r="F45" s="44">
        <v>296.43763346</v>
      </c>
      <c r="G45" s="44">
        <v>75.941036</v>
      </c>
      <c r="H45" s="44">
        <v>1548.664477</v>
      </c>
      <c r="I45" s="44">
        <v>83.906167</v>
      </c>
      <c r="J45" s="44">
        <v>1480.817</v>
      </c>
      <c r="K45" s="44">
        <v>31.919481</v>
      </c>
      <c r="L45" s="46">
        <f>SUM(B45:K45)</f>
        <v>14279.563463620001</v>
      </c>
      <c r="M45" s="8"/>
      <c r="N45" s="8"/>
    </row>
    <row r="46" spans="1:14" ht="7.5" customHeight="1">
      <c r="A46" s="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6"/>
      <c r="M46" s="8"/>
      <c r="N46" s="8"/>
    </row>
    <row r="47" spans="1:14" ht="12.75">
      <c r="A47" s="2" t="s">
        <v>20</v>
      </c>
      <c r="B47" s="44">
        <v>5424.653933240001</v>
      </c>
      <c r="C47" s="44">
        <v>109.30272479000001</v>
      </c>
      <c r="D47" s="44">
        <v>15090.636</v>
      </c>
      <c r="E47" s="44">
        <v>7737.997651959999</v>
      </c>
      <c r="F47" s="44">
        <v>355.86273646</v>
      </c>
      <c r="G47" s="44">
        <v>365.078</v>
      </c>
      <c r="H47" s="44">
        <v>1934.692528</v>
      </c>
      <c r="I47" s="44">
        <v>69.88224</v>
      </c>
      <c r="J47" s="44">
        <v>3217.749</v>
      </c>
      <c r="K47" s="44">
        <v>170.810974</v>
      </c>
      <c r="L47" s="46">
        <f>SUM(B47:K47)</f>
        <v>34476.665788449995</v>
      </c>
      <c r="M47" s="8"/>
      <c r="N47" s="8"/>
    </row>
    <row r="48" spans="1:14" ht="7.5" customHeight="1">
      <c r="A48" s="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6"/>
      <c r="M48" s="8"/>
      <c r="N48" s="8"/>
    </row>
    <row r="49" spans="1:14" ht="12.75">
      <c r="A49" s="2" t="s">
        <v>38</v>
      </c>
      <c r="B49" s="44">
        <v>1940.7715802900002</v>
      </c>
      <c r="C49" s="44">
        <v>661.27308614</v>
      </c>
      <c r="D49" s="44">
        <v>7602.582</v>
      </c>
      <c r="E49" s="44">
        <v>5664.136057979999</v>
      </c>
      <c r="F49" s="44">
        <v>806.3000997099999</v>
      </c>
      <c r="G49" s="44">
        <v>43.363</v>
      </c>
      <c r="H49" s="44">
        <v>1343.2435159999998</v>
      </c>
      <c r="I49" s="44">
        <v>91.17906699999999</v>
      </c>
      <c r="J49" s="44">
        <v>1029.304</v>
      </c>
      <c r="K49" s="44">
        <v>84.90852</v>
      </c>
      <c r="L49" s="46">
        <f>SUM(B49:K49)</f>
        <v>19267.06092712</v>
      </c>
      <c r="M49" s="8"/>
      <c r="N49" s="8"/>
    </row>
    <row r="50" spans="1:14" ht="7.5" customHeight="1">
      <c r="A50" s="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6"/>
      <c r="M50" s="8"/>
      <c r="N50" s="8"/>
    </row>
    <row r="51" spans="1:14" ht="12.75">
      <c r="A51" s="2" t="s">
        <v>28</v>
      </c>
      <c r="B51" s="44">
        <v>11376.5626792</v>
      </c>
      <c r="C51" s="44">
        <v>167.25461013999953</v>
      </c>
      <c r="D51" s="44">
        <v>26812.151</v>
      </c>
      <c r="E51" s="44">
        <v>4486.682908089995</v>
      </c>
      <c r="F51" s="44">
        <v>1674.3928953899965</v>
      </c>
      <c r="G51" s="44">
        <v>608.631470999999</v>
      </c>
      <c r="H51" s="44">
        <v>4112.328993000001</v>
      </c>
      <c r="I51" s="44">
        <v>526.7486120000011</v>
      </c>
      <c r="J51" s="44">
        <v>3543.872</v>
      </c>
      <c r="K51" s="44">
        <v>1370.7777489999999</v>
      </c>
      <c r="L51" s="46">
        <f>SUM(B51:K51)</f>
        <v>54679.40291782</v>
      </c>
      <c r="M51" s="8"/>
      <c r="N51" s="8"/>
    </row>
    <row r="52" spans="1:14" ht="9" customHeight="1">
      <c r="A52" s="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6"/>
      <c r="M52" s="8"/>
      <c r="N52" s="8"/>
    </row>
    <row r="53" spans="1:14" ht="12.75">
      <c r="A53" s="28" t="s">
        <v>29</v>
      </c>
      <c r="B53" s="44">
        <f aca="true" t="shared" si="3" ref="B53:L53">+B34+B36</f>
        <v>54823.6562692</v>
      </c>
      <c r="C53" s="44">
        <f t="shared" si="3"/>
        <v>5273.189564029999</v>
      </c>
      <c r="D53" s="44">
        <f t="shared" si="3"/>
        <v>150860.164</v>
      </c>
      <c r="E53" s="44">
        <f t="shared" si="3"/>
        <v>55027.93943514</v>
      </c>
      <c r="F53" s="44">
        <f t="shared" si="3"/>
        <v>29272.66236819999</v>
      </c>
      <c r="G53" s="44">
        <f t="shared" si="3"/>
        <v>15297.515379999997</v>
      </c>
      <c r="H53" s="44">
        <f t="shared" si="3"/>
        <v>227953.798486</v>
      </c>
      <c r="I53" s="44">
        <f t="shared" si="3"/>
        <v>3713.5963980000015</v>
      </c>
      <c r="J53" s="44">
        <f t="shared" si="3"/>
        <v>24837.851000000002</v>
      </c>
      <c r="K53" s="44">
        <f t="shared" si="3"/>
        <v>4601.139999999999</v>
      </c>
      <c r="L53" s="46">
        <f t="shared" si="3"/>
        <v>571661.5129005701</v>
      </c>
      <c r="M53" s="8"/>
      <c r="N53" s="8"/>
    </row>
    <row r="54" ht="9" customHeight="1"/>
    <row r="55" spans="1:12" ht="15">
      <c r="A55" s="6"/>
      <c r="B55" s="6" t="str">
        <f>+Exp!B42</f>
        <v>Crecimiento 2009/2008</v>
      </c>
      <c r="C55" s="6"/>
      <c r="D55" s="11"/>
      <c r="E55" s="11"/>
      <c r="F55" s="11"/>
      <c r="G55" s="11"/>
      <c r="H55" s="11"/>
      <c r="I55" s="11"/>
      <c r="J55" s="11"/>
      <c r="K55" s="11"/>
      <c r="L55" s="11"/>
    </row>
    <row r="56" spans="1:11" ht="9" customHeight="1">
      <c r="A56" s="4"/>
      <c r="D56" s="11"/>
      <c r="E56" s="11"/>
      <c r="F56" s="11"/>
      <c r="G56" s="11"/>
      <c r="H56" s="11"/>
      <c r="I56" s="11"/>
      <c r="J56" s="11"/>
      <c r="K56" s="11"/>
    </row>
    <row r="57" spans="1:12" ht="12.75">
      <c r="A57" s="5" t="s">
        <v>8</v>
      </c>
      <c r="B57" s="24">
        <f aca="true" t="shared" si="4" ref="B57:L57">+(B11/B34-1)*100</f>
        <v>-20.085434522810097</v>
      </c>
      <c r="C57" s="24">
        <f t="shared" si="4"/>
        <v>-28.57028444369497</v>
      </c>
      <c r="D57" s="24">
        <f t="shared" si="4"/>
        <v>-38.33587960770489</v>
      </c>
      <c r="E57" s="24">
        <f t="shared" si="4"/>
        <v>-33.33662019254706</v>
      </c>
      <c r="F57" s="24">
        <f t="shared" si="4"/>
        <v>-17.659136297534406</v>
      </c>
      <c r="G57" s="24">
        <f t="shared" si="4"/>
        <v>-45.34160169780328</v>
      </c>
      <c r="H57" s="24">
        <f t="shared" si="4"/>
        <v>-34.09435532042097</v>
      </c>
      <c r="I57" s="24">
        <f t="shared" si="4"/>
        <v>-30.14345346445404</v>
      </c>
      <c r="J57" s="24">
        <f t="shared" si="4"/>
        <v>-41.29791978589774</v>
      </c>
      <c r="K57" s="24">
        <f t="shared" si="4"/>
        <v>-15.499395401453576</v>
      </c>
      <c r="L57" s="24">
        <f t="shared" si="4"/>
        <v>-31.398140335852865</v>
      </c>
    </row>
    <row r="58" spans="1:12" ht="9" customHeight="1">
      <c r="A58" s="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2.75">
      <c r="A59" s="5" t="s">
        <v>30</v>
      </c>
      <c r="B59" s="24">
        <f>(B13/B36-1)*100</f>
        <v>-27.87611267297677</v>
      </c>
      <c r="C59" s="24">
        <f aca="true" t="shared" si="5" ref="C59:L59">(C13/C36-1)*100</f>
        <v>-21.6940211990031</v>
      </c>
      <c r="D59" s="24">
        <f t="shared" si="5"/>
        <v>-22.440164588980593</v>
      </c>
      <c r="E59" s="24">
        <f t="shared" si="5"/>
        <v>-36.28545261575171</v>
      </c>
      <c r="F59" s="24">
        <f t="shared" si="5"/>
        <v>-18.8193479253534</v>
      </c>
      <c r="G59" s="24">
        <f t="shared" si="5"/>
        <v>-34.04198511316555</v>
      </c>
      <c r="H59" s="24">
        <f t="shared" si="5"/>
        <v>-28.44915651677634</v>
      </c>
      <c r="I59" s="24">
        <f t="shared" si="5"/>
        <v>-37.96033456229346</v>
      </c>
      <c r="J59" s="24">
        <f t="shared" si="5"/>
        <v>-23.4935048522405</v>
      </c>
      <c r="K59" s="24">
        <f t="shared" si="5"/>
        <v>-11.256972290072053</v>
      </c>
      <c r="L59" s="24">
        <f t="shared" si="5"/>
        <v>-27.04368626232423</v>
      </c>
    </row>
    <row r="60" spans="1:12" ht="6.75" customHeight="1">
      <c r="A60" s="9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3" ht="12.75">
      <c r="A61" s="2" t="s">
        <v>60</v>
      </c>
      <c r="B61" s="24">
        <f>(B15/B38-1)*100</f>
        <v>-28.570809161729905</v>
      </c>
      <c r="C61" s="24">
        <f aca="true" t="shared" si="6" ref="C61:L61">(C15/C38-1)*100</f>
        <v>-3.008586247701661</v>
      </c>
      <c r="D61" s="24">
        <f t="shared" si="6"/>
        <v>-25.61413180121537</v>
      </c>
      <c r="E61" s="24">
        <f t="shared" si="6"/>
        <v>-47.351775322735726</v>
      </c>
      <c r="F61" s="24">
        <f t="shared" si="6"/>
        <v>-43.65800310381284</v>
      </c>
      <c r="G61" s="24">
        <f t="shared" si="6"/>
        <v>17.919825513806842</v>
      </c>
      <c r="H61" s="24">
        <f t="shared" si="6"/>
        <v>-43.707751640567075</v>
      </c>
      <c r="I61" s="24">
        <f t="shared" si="6"/>
        <v>-38.34853169682796</v>
      </c>
      <c r="J61" s="24">
        <f t="shared" si="6"/>
        <v>-41.16755887112993</v>
      </c>
      <c r="K61" s="24">
        <f t="shared" si="6"/>
        <v>-42.580182841191295</v>
      </c>
      <c r="L61" s="24">
        <f t="shared" si="6"/>
        <v>-32.9467703620351</v>
      </c>
      <c r="M61" s="43"/>
    </row>
    <row r="62" spans="1:12" ht="6.75" customHeight="1">
      <c r="A62" s="9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3" ht="12.75">
      <c r="A63" s="2" t="s">
        <v>58</v>
      </c>
      <c r="B63" s="24">
        <f aca="true" t="shared" si="7" ref="B63:L63">+(B17/B40-1)*100</f>
        <v>10.41551059568102</v>
      </c>
      <c r="C63" s="24">
        <f t="shared" si="7"/>
        <v>-26.825842653087463</v>
      </c>
      <c r="D63" s="24">
        <f t="shared" si="7"/>
        <v>-9.046410886040823</v>
      </c>
      <c r="E63" s="24">
        <f t="shared" si="7"/>
        <v>-30.30738433158512</v>
      </c>
      <c r="F63" s="24">
        <f t="shared" si="7"/>
        <v>8.537241771503234</v>
      </c>
      <c r="G63" s="24">
        <f t="shared" si="7"/>
        <v>59.186487418131684</v>
      </c>
      <c r="H63" s="24">
        <f t="shared" si="7"/>
        <v>11.809426449199467</v>
      </c>
      <c r="I63" s="24">
        <f t="shared" si="7"/>
        <v>7.713567839195989</v>
      </c>
      <c r="J63" s="24">
        <f t="shared" si="7"/>
        <v>7.398632131478711</v>
      </c>
      <c r="K63" s="24">
        <f t="shared" si="7"/>
        <v>70.46360631639048</v>
      </c>
      <c r="L63" s="24">
        <f t="shared" si="7"/>
        <v>3.006222408717285</v>
      </c>
      <c r="M63" s="43"/>
    </row>
    <row r="64" spans="1:13" ht="12.75">
      <c r="A64" s="2" t="s">
        <v>18</v>
      </c>
      <c r="B64" s="24">
        <f aca="true" t="shared" si="8" ref="B64:L64">+(B18/B41-1)*100</f>
        <v>-35.400794213813846</v>
      </c>
      <c r="C64" s="24">
        <f t="shared" si="8"/>
        <v>-26.365654855907838</v>
      </c>
      <c r="D64" s="24">
        <f t="shared" si="8"/>
        <v>-47.353437788684374</v>
      </c>
      <c r="E64" s="24">
        <f t="shared" si="8"/>
        <v>-31.418873840901817</v>
      </c>
      <c r="F64" s="24">
        <f t="shared" si="8"/>
        <v>-20.295094513477817</v>
      </c>
      <c r="G64" s="24">
        <f t="shared" si="8"/>
        <v>-52.98081322224911</v>
      </c>
      <c r="H64" s="24">
        <f t="shared" si="8"/>
        <v>-28.25355693655617</v>
      </c>
      <c r="I64" s="24">
        <f t="shared" si="8"/>
        <v>-31.183006436852267</v>
      </c>
      <c r="J64" s="24">
        <f t="shared" si="8"/>
        <v>-37.35340050334295</v>
      </c>
      <c r="K64" s="24">
        <f t="shared" si="8"/>
        <v>0.5281074562750065</v>
      </c>
      <c r="L64" s="24">
        <f t="shared" si="8"/>
        <v>-30.694687725346682</v>
      </c>
      <c r="M64" s="43"/>
    </row>
    <row r="65" spans="1:12" ht="6.75" customHeight="1">
      <c r="A65" s="9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3" ht="12.75">
      <c r="A66" s="2" t="s">
        <v>57</v>
      </c>
      <c r="B66" s="24">
        <f aca="true" t="shared" si="9" ref="B66:L66">+(B20/B43-1)*100</f>
        <v>-26.785118641102112</v>
      </c>
      <c r="C66" s="24">
        <f t="shared" si="9"/>
        <v>-9.92902238642841</v>
      </c>
      <c r="D66" s="24">
        <f t="shared" si="9"/>
        <v>-29.534834930860264</v>
      </c>
      <c r="E66" s="24">
        <f t="shared" si="9"/>
        <v>-51.827000083507556</v>
      </c>
      <c r="F66" s="24">
        <f t="shared" si="9"/>
        <v>-8.955981249355405</v>
      </c>
      <c r="G66" s="24">
        <f t="shared" si="9"/>
        <v>-4.9831357790342645</v>
      </c>
      <c r="H66" s="24">
        <f t="shared" si="9"/>
        <v>-42.08334614671452</v>
      </c>
      <c r="I66" s="24">
        <f t="shared" si="9"/>
        <v>-59.16251312955112</v>
      </c>
      <c r="J66" s="24">
        <f t="shared" si="9"/>
        <v>-37.90727508953611</v>
      </c>
      <c r="K66" s="24">
        <f t="shared" si="9"/>
        <v>-34.73806062181543</v>
      </c>
      <c r="L66" s="24">
        <f t="shared" si="9"/>
        <v>-34.02136139560835</v>
      </c>
      <c r="M66" s="43"/>
    </row>
    <row r="67" spans="1:12" ht="7.5" customHeight="1">
      <c r="A67" s="9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3" ht="12.75">
      <c r="A68" s="2" t="s">
        <v>19</v>
      </c>
      <c r="B68" s="24">
        <f aca="true" t="shared" si="10" ref="B68:L68">+(B22/B45-1)*100</f>
        <v>-14.734317666989172</v>
      </c>
      <c r="C68" s="24">
        <f t="shared" si="10"/>
        <v>-5.233191469524979</v>
      </c>
      <c r="D68" s="24">
        <f t="shared" si="10"/>
        <v>-32.017850876838736</v>
      </c>
      <c r="E68" s="24">
        <f t="shared" si="10"/>
        <v>-47.417472954479614</v>
      </c>
      <c r="F68" s="24">
        <f t="shared" si="10"/>
        <v>-14.688243409511381</v>
      </c>
      <c r="G68" s="24">
        <f t="shared" si="10"/>
        <v>4.935271096380633</v>
      </c>
      <c r="H68" s="24">
        <f t="shared" si="10"/>
        <v>-26.04641851031495</v>
      </c>
      <c r="I68" s="24">
        <f t="shared" si="10"/>
        <v>-50.87367058490469</v>
      </c>
      <c r="J68" s="24">
        <f t="shared" si="10"/>
        <v>-42.89746808687367</v>
      </c>
      <c r="K68" s="24">
        <f t="shared" si="10"/>
        <v>-86.52896643275622</v>
      </c>
      <c r="L68" s="24">
        <f t="shared" si="10"/>
        <v>-37.567038651404786</v>
      </c>
      <c r="M68" s="43"/>
    </row>
    <row r="69" spans="1:12" ht="7.5" customHeight="1">
      <c r="A69" s="9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3" ht="12.75">
      <c r="A70" s="2" t="s">
        <v>20</v>
      </c>
      <c r="B70" s="24">
        <f aca="true" t="shared" si="11" ref="B70:L70">+(B24/B47-1)*100</f>
        <v>-39.25788285259415</v>
      </c>
      <c r="C70" s="24">
        <f t="shared" si="11"/>
        <v>-20.03027636508019</v>
      </c>
      <c r="D70" s="24">
        <f t="shared" si="11"/>
        <v>16.523823117859315</v>
      </c>
      <c r="E70" s="24">
        <f t="shared" si="11"/>
        <v>0.7236433020346045</v>
      </c>
      <c r="F70" s="24">
        <f t="shared" si="11"/>
        <v>57.355191060568366</v>
      </c>
      <c r="G70" s="24">
        <f t="shared" si="11"/>
        <v>-70.0858446688105</v>
      </c>
      <c r="H70" s="24">
        <f t="shared" si="11"/>
        <v>-3.3457052251560704</v>
      </c>
      <c r="I70" s="24">
        <f t="shared" si="11"/>
        <v>-54.38138502715426</v>
      </c>
      <c r="J70" s="24">
        <f t="shared" si="11"/>
        <v>-11.953356212681598</v>
      </c>
      <c r="K70" s="24">
        <f t="shared" si="11"/>
        <v>33.87579360094277</v>
      </c>
      <c r="L70" s="24">
        <f t="shared" si="11"/>
        <v>-0.24135784040307806</v>
      </c>
      <c r="M70" s="43"/>
    </row>
    <row r="71" spans="1:12" ht="7.5" customHeight="1">
      <c r="A71" s="9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3" ht="12.75">
      <c r="A72" s="2" t="s">
        <v>38</v>
      </c>
      <c r="B72" s="24">
        <f aca="true" t="shared" si="12" ref="B72:L72">+(B26/B49-1)*100</f>
        <v>11.622862761432962</v>
      </c>
      <c r="C72" s="24">
        <f t="shared" si="12"/>
        <v>-37.93840094936001</v>
      </c>
      <c r="D72" s="24">
        <f t="shared" si="12"/>
        <v>-19.287841946328243</v>
      </c>
      <c r="E72" s="24">
        <f t="shared" si="12"/>
        <v>-42.07725718739108</v>
      </c>
      <c r="F72" s="24">
        <f t="shared" si="12"/>
        <v>-71.14739517536057</v>
      </c>
      <c r="G72" s="24">
        <f t="shared" si="12"/>
        <v>-43.04822083342942</v>
      </c>
      <c r="H72" s="24">
        <f t="shared" si="12"/>
        <v>-28.638427315512892</v>
      </c>
      <c r="I72" s="24">
        <f t="shared" si="12"/>
        <v>-52.93114811100228</v>
      </c>
      <c r="J72" s="24">
        <f t="shared" si="12"/>
        <v>-23.7458515657182</v>
      </c>
      <c r="K72" s="24">
        <f t="shared" si="12"/>
        <v>-22.667980786851537</v>
      </c>
      <c r="L72" s="24">
        <f t="shared" si="12"/>
        <v>-26.801850286523653</v>
      </c>
      <c r="M72" s="43"/>
    </row>
    <row r="73" spans="1:12" ht="7.5" customHeight="1">
      <c r="A73" s="9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3" ht="12.75">
      <c r="A74" s="2" t="s">
        <v>28</v>
      </c>
      <c r="B74" s="24">
        <f aca="true" t="shared" si="13" ref="B74:L74">+(B28/B51-1)*100</f>
        <v>-29.018405108476554</v>
      </c>
      <c r="C74" s="24">
        <f t="shared" si="13"/>
        <v>7.476441264927702</v>
      </c>
      <c r="D74" s="24">
        <f t="shared" si="13"/>
        <v>-14.20121421813566</v>
      </c>
      <c r="E74" s="24">
        <f t="shared" si="13"/>
        <v>-36.75471708367325</v>
      </c>
      <c r="F74" s="24">
        <f t="shared" si="13"/>
        <v>13.870307264168623</v>
      </c>
      <c r="G74" s="24">
        <f t="shared" si="13"/>
        <v>10.98464624087776</v>
      </c>
      <c r="H74" s="24">
        <f t="shared" si="13"/>
        <v>-32.004922909629826</v>
      </c>
      <c r="I74" s="24">
        <f t="shared" si="13"/>
        <v>-19.017387178231616</v>
      </c>
      <c r="J74" s="24">
        <f t="shared" si="13"/>
        <v>-0.16560981886477588</v>
      </c>
      <c r="K74" s="24">
        <f t="shared" si="13"/>
        <v>2.3843879887781583</v>
      </c>
      <c r="L74" s="24">
        <f t="shared" si="13"/>
        <v>-17.988340894418407</v>
      </c>
      <c r="M74" s="43"/>
    </row>
    <row r="75" spans="1:12" ht="12.75">
      <c r="A75" s="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2.75">
      <c r="A76" s="28" t="s">
        <v>29</v>
      </c>
      <c r="B76" s="24">
        <f aca="true" t="shared" si="14" ref="B76:L76">+(B30/B53-1)*100</f>
        <v>-24.983843176207554</v>
      </c>
      <c r="C76" s="24">
        <f t="shared" si="14"/>
        <v>-26.011940868701068</v>
      </c>
      <c r="D76" s="24">
        <f t="shared" si="14"/>
        <v>-25.893265633729524</v>
      </c>
      <c r="E76" s="24">
        <f t="shared" si="14"/>
        <v>-35.78989167848694</v>
      </c>
      <c r="F76" s="24">
        <f t="shared" si="14"/>
        <v>-18.51313919050005</v>
      </c>
      <c r="G76" s="24">
        <f t="shared" si="14"/>
        <v>-37.08722712851424</v>
      </c>
      <c r="H76" s="24">
        <f t="shared" si="14"/>
        <v>-28.715024330695726</v>
      </c>
      <c r="I76" s="24">
        <f t="shared" si="14"/>
        <v>-32.71656929800807</v>
      </c>
      <c r="J76" s="24">
        <f t="shared" si="14"/>
        <v>-26.73763523261332</v>
      </c>
      <c r="K76" s="24">
        <f t="shared" si="14"/>
        <v>-12.859983743159308</v>
      </c>
      <c r="L76" s="24">
        <f t="shared" si="14"/>
        <v>-27.78273462278794</v>
      </c>
    </row>
    <row r="77" spans="1:12" ht="9" customHeight="1" thickBot="1">
      <c r="A77" s="10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2.25" customHeight="1">
      <c r="A78" s="1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s="32" customFormat="1" ht="12">
      <c r="A79" s="32" t="s">
        <v>56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2:12" s="32" customFormat="1" ht="12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</sheetData>
  <sheetProtection/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pane xSplit="1" ySplit="7" topLeftCell="B8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G12" sqref="G12"/>
    </sheetView>
  </sheetViews>
  <sheetFormatPr defaultColWidth="11.421875" defaultRowHeight="12.75"/>
  <cols>
    <col min="1" max="1" width="14.00390625" style="0" customWidth="1"/>
    <col min="2" max="7" width="8.8515625" style="0" customWidth="1"/>
    <col min="8" max="8" width="9.57421875" style="0" customWidth="1"/>
    <col min="9" max="12" width="9.00390625" style="0" customWidth="1"/>
    <col min="13" max="13" width="12.28125" style="0" bestFit="1" customWidth="1"/>
  </cols>
  <sheetData>
    <row r="1" ht="12.75">
      <c r="A1" s="5" t="s">
        <v>37</v>
      </c>
    </row>
    <row r="2" ht="12.75">
      <c r="A2" s="5" t="str">
        <f>+Exp!A2</f>
        <v>ARGENTINA, BOLIVIA, BRASIL, CHILE, COLOMBIA, ECUADOR, MÉXICO, PARAGUAY, PERÚ Y URUGUAY</v>
      </c>
    </row>
    <row r="3" ht="12.75">
      <c r="A3" s="5" t="s">
        <v>27</v>
      </c>
    </row>
    <row r="4" ht="12.75">
      <c r="A4" s="2" t="str">
        <f>+Exp!A4</f>
        <v>Enero-setiembre 2008-2009</v>
      </c>
    </row>
    <row r="5" ht="12.75">
      <c r="A5" s="2" t="s">
        <v>49</v>
      </c>
    </row>
    <row r="6" spans="1:12" ht="9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 customHeight="1" thickBot="1">
      <c r="A7" s="12" t="s">
        <v>1</v>
      </c>
      <c r="B7" s="13" t="s">
        <v>43</v>
      </c>
      <c r="C7" s="13" t="s">
        <v>44</v>
      </c>
      <c r="D7" s="13" t="s">
        <v>45</v>
      </c>
      <c r="E7" s="18" t="s">
        <v>46</v>
      </c>
      <c r="F7" s="13" t="s">
        <v>53</v>
      </c>
      <c r="G7" s="13" t="s">
        <v>47</v>
      </c>
      <c r="H7" s="13" t="s">
        <v>48</v>
      </c>
      <c r="I7" s="13" t="s">
        <v>54</v>
      </c>
      <c r="J7" s="13" t="s">
        <v>50</v>
      </c>
      <c r="K7" s="13" t="s">
        <v>51</v>
      </c>
      <c r="L7" s="13" t="s">
        <v>23</v>
      </c>
    </row>
    <row r="8" ht="7.5" customHeight="1">
      <c r="A8" s="7"/>
    </row>
    <row r="9" spans="1:12" ht="15">
      <c r="A9" s="6"/>
      <c r="B9" s="6" t="str">
        <f>+Exp!B10</f>
        <v>Enero-setiembre 2009</v>
      </c>
      <c r="C9" s="6"/>
      <c r="D9" s="11"/>
      <c r="E9" s="11"/>
      <c r="F9" s="11"/>
      <c r="G9" s="11"/>
      <c r="H9" s="11"/>
      <c r="I9" s="11"/>
      <c r="J9" s="11"/>
      <c r="K9" s="11"/>
      <c r="L9" s="11"/>
    </row>
    <row r="10" ht="7.5" customHeight="1">
      <c r="A10" s="4"/>
    </row>
    <row r="11" spans="1:12" ht="12.75">
      <c r="A11" s="5" t="s">
        <v>8</v>
      </c>
      <c r="B11" s="44">
        <f>+Imp!B24</f>
        <v>10924.13459593</v>
      </c>
      <c r="C11" s="44">
        <f>+Imp!C24</f>
        <v>1795.086109</v>
      </c>
      <c r="D11" s="44">
        <f>+Imp!D24</f>
        <v>15427.917000000001</v>
      </c>
      <c r="E11" s="44">
        <f>+Imp!E24</f>
        <v>8745.09537552</v>
      </c>
      <c r="F11" s="44">
        <f>+Imp!F24</f>
        <v>6123.664512070001</v>
      </c>
      <c r="G11" s="44">
        <f>+Imp!G24</f>
        <v>4072.484190000001</v>
      </c>
      <c r="H11" s="44">
        <f>+Imp!H24</f>
        <v>5876.643722</v>
      </c>
      <c r="I11" s="44">
        <f>+Imp!I24</f>
        <v>2211.857</v>
      </c>
      <c r="J11" s="44">
        <f>+Imp!J24</f>
        <v>5063.292</v>
      </c>
      <c r="K11" s="44">
        <f>+Imp!K24</f>
        <v>2820.830664</v>
      </c>
      <c r="L11" s="46">
        <f>SUM(B11:K11)</f>
        <v>63061.00516852001</v>
      </c>
    </row>
    <row r="12" spans="1:12" ht="9" customHeight="1">
      <c r="A12" s="2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6"/>
    </row>
    <row r="13" spans="1:14" ht="12.75">
      <c r="A13" s="5" t="s">
        <v>30</v>
      </c>
      <c r="B13" s="44">
        <f>SUM(B15:B28)</f>
        <v>16945.310567150005</v>
      </c>
      <c r="C13" s="44">
        <f aca="true" t="shared" si="0" ref="C13:K13">SUM(C15:C28)</f>
        <v>1329.8422209999999</v>
      </c>
      <c r="D13" s="44">
        <f t="shared" si="0"/>
        <v>75098.852</v>
      </c>
      <c r="E13" s="44">
        <f t="shared" si="0"/>
        <v>18909.259007610024</v>
      </c>
      <c r="F13" s="44">
        <f t="shared" si="0"/>
        <v>17919.33240681</v>
      </c>
      <c r="G13" s="44">
        <f t="shared" si="0"/>
        <v>6780.698146999999</v>
      </c>
      <c r="H13" s="44">
        <f t="shared" si="0"/>
        <v>160949.51200799996</v>
      </c>
      <c r="I13" s="44">
        <f t="shared" si="0"/>
        <v>2275.2224079999996</v>
      </c>
      <c r="J13" s="44">
        <f t="shared" si="0"/>
        <v>10530.498</v>
      </c>
      <c r="K13" s="44">
        <f t="shared" si="0"/>
        <v>2204.779293000002</v>
      </c>
      <c r="L13" s="46">
        <f>SUM(B13:K13)</f>
        <v>312943.30605857</v>
      </c>
      <c r="M13" s="8"/>
      <c r="N13" s="8"/>
    </row>
    <row r="14" spans="1:14" ht="6.75" customHeight="1">
      <c r="A14" s="9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6"/>
      <c r="M14" s="8"/>
      <c r="N14" s="8"/>
    </row>
    <row r="15" spans="1:14" ht="12.75">
      <c r="A15" s="2" t="s">
        <v>60</v>
      </c>
      <c r="B15" s="44">
        <v>252.99281204000002</v>
      </c>
      <c r="C15" s="44">
        <v>4.527205</v>
      </c>
      <c r="D15" s="44">
        <v>564.686</v>
      </c>
      <c r="E15" s="44">
        <v>184.95457227000225</v>
      </c>
      <c r="F15" s="44">
        <v>332.08004617999995</v>
      </c>
      <c r="G15" s="44">
        <v>409.40918000000005</v>
      </c>
      <c r="H15" s="44">
        <v>1407.17743</v>
      </c>
      <c r="I15" s="44">
        <v>3.112</v>
      </c>
      <c r="J15" s="44">
        <v>144.79</v>
      </c>
      <c r="K15" s="44">
        <v>6.621324</v>
      </c>
      <c r="L15" s="46">
        <f>SUM(B15:K15)</f>
        <v>3310.3505694900027</v>
      </c>
      <c r="M15" s="8"/>
      <c r="N15" s="8"/>
    </row>
    <row r="16" spans="1:14" ht="6.75" customHeight="1">
      <c r="A16" s="9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6"/>
      <c r="M16" s="8"/>
      <c r="N16" s="8"/>
    </row>
    <row r="17" spans="1:14" ht="12.75">
      <c r="A17" s="2" t="s">
        <v>58</v>
      </c>
      <c r="B17" s="44">
        <v>201.35644555000002</v>
      </c>
      <c r="C17" s="44">
        <v>42.052353000000004</v>
      </c>
      <c r="D17" s="44">
        <v>1187.336</v>
      </c>
      <c r="E17" s="44">
        <v>537.4735004299998</v>
      </c>
      <c r="F17" s="44">
        <v>473.44609269000006</v>
      </c>
      <c r="G17" s="44">
        <v>137.648</v>
      </c>
      <c r="H17" s="44">
        <v>5207.826969</v>
      </c>
      <c r="I17" s="44">
        <v>8.896</v>
      </c>
      <c r="J17" s="44">
        <v>308.091</v>
      </c>
      <c r="K17" s="44">
        <v>17.821218000000002</v>
      </c>
      <c r="L17" s="46">
        <f>SUM(B17:K17)</f>
        <v>8121.94757867</v>
      </c>
      <c r="M17" s="8"/>
      <c r="N17" s="8"/>
    </row>
    <row r="18" spans="1:14" ht="12.75">
      <c r="A18" s="2" t="s">
        <v>18</v>
      </c>
      <c r="B18" s="44">
        <v>3640.92812939</v>
      </c>
      <c r="C18" s="44">
        <v>432.347146</v>
      </c>
      <c r="D18" s="44">
        <v>14852.909</v>
      </c>
      <c r="E18" s="44">
        <v>5319.159847620018</v>
      </c>
      <c r="F18" s="44">
        <v>6902.827960379998</v>
      </c>
      <c r="G18" s="44">
        <v>2628.425191</v>
      </c>
      <c r="H18" s="44">
        <v>80142.747316</v>
      </c>
      <c r="I18" s="44">
        <v>199.761</v>
      </c>
      <c r="J18" s="44">
        <v>3113.685</v>
      </c>
      <c r="K18" s="44">
        <v>387.47873</v>
      </c>
      <c r="L18" s="46">
        <f>SUM(B18:K18)</f>
        <v>117620.26932039001</v>
      </c>
      <c r="M18" s="8"/>
      <c r="N18" s="8"/>
    </row>
    <row r="19" spans="1:14" ht="6.75" customHeight="1">
      <c r="A19" s="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6"/>
      <c r="M19" s="8"/>
      <c r="N19" s="8"/>
    </row>
    <row r="20" spans="1:14" ht="12.75">
      <c r="A20" s="2" t="s">
        <v>57</v>
      </c>
      <c r="B20" s="44">
        <v>4618.98822042</v>
      </c>
      <c r="C20" s="44">
        <v>267.567808</v>
      </c>
      <c r="D20" s="44">
        <v>20725.654</v>
      </c>
      <c r="E20" s="44">
        <v>4848.407322179998</v>
      </c>
      <c r="F20" s="44">
        <v>3773.7029367200003</v>
      </c>
      <c r="G20" s="44">
        <v>1102.697036</v>
      </c>
      <c r="H20" s="44">
        <v>20620.174833</v>
      </c>
      <c r="I20" s="44">
        <v>257.084</v>
      </c>
      <c r="J20" s="44">
        <v>1846.831</v>
      </c>
      <c r="K20" s="44">
        <v>536.8406679999998</v>
      </c>
      <c r="L20" s="46">
        <f>SUM(B20:K20)</f>
        <v>58597.94782432</v>
      </c>
      <c r="M20" s="8"/>
      <c r="N20" s="8"/>
    </row>
    <row r="21" spans="1:14" ht="7.5" customHeight="1">
      <c r="A21" s="9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6"/>
      <c r="M21" s="8"/>
      <c r="N21" s="8"/>
    </row>
    <row r="22" spans="1:14" ht="12.75">
      <c r="A22" s="2" t="s">
        <v>19</v>
      </c>
      <c r="B22" s="44">
        <v>683.66436217</v>
      </c>
      <c r="C22" s="44">
        <v>191.125115</v>
      </c>
      <c r="D22" s="44">
        <v>4057.315</v>
      </c>
      <c r="E22" s="44">
        <v>966.8008481000003</v>
      </c>
      <c r="F22" s="44">
        <v>610.8548649699999</v>
      </c>
      <c r="G22" s="44">
        <v>425.8312659999999</v>
      </c>
      <c r="H22" s="44">
        <v>7974.433772</v>
      </c>
      <c r="I22" s="44">
        <v>242.258</v>
      </c>
      <c r="J22" s="44">
        <v>690.056</v>
      </c>
      <c r="K22" s="44">
        <v>49.379712</v>
      </c>
      <c r="L22" s="46">
        <f>SUM(B22:K22)</f>
        <v>15891.71894024</v>
      </c>
      <c r="M22" s="8"/>
      <c r="N22" s="8"/>
    </row>
    <row r="23" spans="1:14" ht="7.5" customHeight="1">
      <c r="A23" s="9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6"/>
      <c r="M23" s="8"/>
      <c r="N23" s="8"/>
    </row>
    <row r="24" spans="1:14" ht="12.75">
      <c r="A24" s="2" t="s">
        <v>20</v>
      </c>
      <c r="B24" s="44">
        <v>3385.7577627500004</v>
      </c>
      <c r="C24" s="44">
        <v>264.19674599999996</v>
      </c>
      <c r="D24" s="44">
        <v>12456.416</v>
      </c>
      <c r="E24" s="44">
        <v>3606.0031391100056</v>
      </c>
      <c r="F24" s="44">
        <v>2682.3244325</v>
      </c>
      <c r="G24" s="44">
        <v>888.906</v>
      </c>
      <c r="H24" s="44">
        <v>22982.531602</v>
      </c>
      <c r="I24" s="44">
        <v>1270.759</v>
      </c>
      <c r="J24" s="44">
        <v>2285.263</v>
      </c>
      <c r="K24" s="44">
        <v>596.7191310000001</v>
      </c>
      <c r="L24" s="46">
        <f>SUM(B24:K24)</f>
        <v>50418.87681336</v>
      </c>
      <c r="M24" s="29"/>
      <c r="N24" s="8"/>
    </row>
    <row r="25" spans="1:14" ht="7.5" customHeight="1">
      <c r="A25" s="9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6"/>
      <c r="M25" s="8"/>
      <c r="N25" s="8"/>
    </row>
    <row r="26" spans="1:14" ht="12.75">
      <c r="A26" s="2" t="s">
        <v>38</v>
      </c>
      <c r="B26" s="44">
        <v>1417.1617847100001</v>
      </c>
      <c r="C26" s="44">
        <v>63.719678</v>
      </c>
      <c r="D26" s="44">
        <v>8069.015</v>
      </c>
      <c r="E26" s="44">
        <v>2014.76509402</v>
      </c>
      <c r="F26" s="44">
        <v>1092.79916279</v>
      </c>
      <c r="G26" s="44">
        <v>646.959</v>
      </c>
      <c r="H26" s="44">
        <v>17643.200825999997</v>
      </c>
      <c r="I26" s="44">
        <v>163.196</v>
      </c>
      <c r="J26" s="44">
        <v>886.249</v>
      </c>
      <c r="K26" s="44">
        <v>113.553772</v>
      </c>
      <c r="L26" s="46">
        <f>SUM(B26:K26)</f>
        <v>32110.619317519995</v>
      </c>
      <c r="M26" s="8"/>
      <c r="N26" s="8"/>
    </row>
    <row r="27" spans="1:14" ht="7.5" customHeight="1">
      <c r="A27" s="9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6"/>
      <c r="M27" s="8"/>
      <c r="N27" s="8"/>
    </row>
    <row r="28" spans="1:14" ht="12.75">
      <c r="A28" s="2" t="s">
        <v>28</v>
      </c>
      <c r="B28" s="44">
        <v>2744.4610501200036</v>
      </c>
      <c r="C28" s="44">
        <v>64.30616999999992</v>
      </c>
      <c r="D28" s="44">
        <v>13185.521</v>
      </c>
      <c r="E28" s="44">
        <v>1431.6946838799977</v>
      </c>
      <c r="F28" s="44">
        <v>2051.2969105800016</v>
      </c>
      <c r="G28" s="44">
        <v>540.8224739999995</v>
      </c>
      <c r="H28" s="44">
        <v>4971.419259999991</v>
      </c>
      <c r="I28" s="44">
        <v>130.15640799999983</v>
      </c>
      <c r="J28" s="44">
        <v>1255.533</v>
      </c>
      <c r="K28" s="44">
        <v>496.36473800000175</v>
      </c>
      <c r="L28" s="46">
        <f>SUM(B28:K28)</f>
        <v>26871.575694579995</v>
      </c>
      <c r="M28" s="8"/>
      <c r="N28" s="8"/>
    </row>
    <row r="29" spans="1:14" ht="9" customHeight="1">
      <c r="A29" s="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6"/>
      <c r="M29" s="8"/>
      <c r="N29" s="8"/>
    </row>
    <row r="30" spans="1:14" ht="12.75">
      <c r="A30" s="28" t="s">
        <v>29</v>
      </c>
      <c r="B30" s="44">
        <f aca="true" t="shared" si="1" ref="B30:K30">+B11+B13</f>
        <v>27869.445163080003</v>
      </c>
      <c r="C30" s="44">
        <f t="shared" si="1"/>
        <v>3124.9283299999997</v>
      </c>
      <c r="D30" s="44">
        <f t="shared" si="1"/>
        <v>90526.769</v>
      </c>
      <c r="E30" s="44">
        <f t="shared" si="1"/>
        <v>27654.354383130027</v>
      </c>
      <c r="F30" s="44">
        <f t="shared" si="1"/>
        <v>24042.996918880002</v>
      </c>
      <c r="G30" s="44">
        <f t="shared" si="1"/>
        <v>10853.182337</v>
      </c>
      <c r="H30" s="44">
        <f t="shared" si="1"/>
        <v>166826.15572999997</v>
      </c>
      <c r="I30" s="44">
        <f t="shared" si="1"/>
        <v>4487.079408</v>
      </c>
      <c r="J30" s="44">
        <f t="shared" si="1"/>
        <v>15593.79</v>
      </c>
      <c r="K30" s="44">
        <f t="shared" si="1"/>
        <v>5025.609957000002</v>
      </c>
      <c r="L30" s="46">
        <f>SUM(B30:K30)</f>
        <v>376004.31122709</v>
      </c>
      <c r="M30" s="8"/>
      <c r="N30" s="8"/>
    </row>
    <row r="31" ht="9" customHeight="1"/>
    <row r="32" spans="1:12" ht="15">
      <c r="A32" s="6"/>
      <c r="B32" s="6" t="str">
        <f>+Exp!B26</f>
        <v>Enero-setiembre 2008</v>
      </c>
      <c r="C32" s="6"/>
      <c r="D32" s="11"/>
      <c r="E32" s="11"/>
      <c r="F32" s="11"/>
      <c r="G32" s="11"/>
      <c r="H32" s="11"/>
      <c r="I32" s="11"/>
      <c r="J32" s="11"/>
      <c r="K32" s="11"/>
      <c r="L32" s="11"/>
    </row>
    <row r="33" spans="1:11" ht="7.5" customHeight="1">
      <c r="A33" s="4"/>
      <c r="D33" s="11"/>
      <c r="E33" s="11"/>
      <c r="F33" s="11"/>
      <c r="G33" s="11"/>
      <c r="H33" s="11"/>
      <c r="I33" s="11"/>
      <c r="J33" s="11"/>
      <c r="K33" s="11"/>
    </row>
    <row r="34" spans="1:12" ht="12.75">
      <c r="A34" s="5" t="s">
        <v>8</v>
      </c>
      <c r="B34" s="44">
        <f>+Imp!B40</f>
        <v>18282.245866229998</v>
      </c>
      <c r="C34" s="44">
        <f>+Imp!C40</f>
        <v>2089.7829790000005</v>
      </c>
      <c r="D34" s="44">
        <f>+Imp!D40</f>
        <v>20614.826000000005</v>
      </c>
      <c r="E34" s="44">
        <f>+Imp!E40</f>
        <v>14374.850344570012</v>
      </c>
      <c r="F34" s="44">
        <f>+Imp!F40</f>
        <v>7606.30001317</v>
      </c>
      <c r="G34" s="44">
        <f>+Imp!G40</f>
        <v>5298.906975</v>
      </c>
      <c r="H34" s="44">
        <f>+Imp!H40</f>
        <v>9313.489314999999</v>
      </c>
      <c r="I34" s="44">
        <f>+Imp!I40</f>
        <v>3232.3300000000004</v>
      </c>
      <c r="J34" s="44">
        <f>+Imp!J40</f>
        <v>7911.618</v>
      </c>
      <c r="K34" s="44">
        <f>+Imp!K40</f>
        <v>3837.0691589999997</v>
      </c>
      <c r="L34" s="46">
        <f>SUM(B34:K34)</f>
        <v>92561.41865197003</v>
      </c>
    </row>
    <row r="35" spans="1:12" ht="9" customHeight="1">
      <c r="A35" s="2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6"/>
    </row>
    <row r="36" spans="1:14" ht="12.75">
      <c r="A36" s="5" t="s">
        <v>30</v>
      </c>
      <c r="B36" s="44">
        <f>SUM(B38:B51)</f>
        <v>26405.394607190006</v>
      </c>
      <c r="C36" s="44">
        <f aca="true" t="shared" si="2" ref="C36:K36">SUM(C38:C51)</f>
        <v>1539.3823499999996</v>
      </c>
      <c r="D36" s="44">
        <f t="shared" si="2"/>
        <v>110558.43500000001</v>
      </c>
      <c r="E36" s="44">
        <f t="shared" si="2"/>
        <v>29768.802117230003</v>
      </c>
      <c r="F36" s="44">
        <f t="shared" si="2"/>
        <v>21973.616919919998</v>
      </c>
      <c r="G36" s="44">
        <f t="shared" si="2"/>
        <v>8328.963860999998</v>
      </c>
      <c r="H36" s="44">
        <f t="shared" si="2"/>
        <v>227580.539094</v>
      </c>
      <c r="I36" s="44">
        <f t="shared" si="2"/>
        <v>3300.152858000001</v>
      </c>
      <c r="J36" s="44">
        <f t="shared" si="2"/>
        <v>14993.953</v>
      </c>
      <c r="K36" s="44">
        <f t="shared" si="2"/>
        <v>3179.3796340000004</v>
      </c>
      <c r="L36" s="46">
        <f>SUM(B36:K36)</f>
        <v>447628.61944134</v>
      </c>
      <c r="M36" s="8"/>
      <c r="N36" s="8"/>
    </row>
    <row r="37" spans="1:14" ht="6.75" customHeight="1">
      <c r="A37" s="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6"/>
      <c r="M37" s="8"/>
      <c r="N37" s="8"/>
    </row>
    <row r="38" spans="1:14" ht="12.75">
      <c r="A38" s="2" t="s">
        <v>60</v>
      </c>
      <c r="B38" s="44">
        <v>275.74283756</v>
      </c>
      <c r="C38" s="44">
        <v>5.034997000000001</v>
      </c>
      <c r="D38" s="44">
        <v>876.455</v>
      </c>
      <c r="E38" s="44">
        <v>198.08554963999453</v>
      </c>
      <c r="F38" s="44">
        <v>644.19542856</v>
      </c>
      <c r="G38" s="44">
        <v>515.752344</v>
      </c>
      <c r="H38" s="44">
        <v>2692.861576</v>
      </c>
      <c r="I38" s="44">
        <v>3.965</v>
      </c>
      <c r="J38" s="44">
        <v>374.303</v>
      </c>
      <c r="K38" s="44">
        <v>16.249347</v>
      </c>
      <c r="L38" s="46">
        <f>SUM(B38:K38)</f>
        <v>5602.645079759995</v>
      </c>
      <c r="M38" s="8"/>
      <c r="N38" s="8"/>
    </row>
    <row r="39" spans="1:14" ht="6.75" customHeight="1">
      <c r="A39" s="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6"/>
      <c r="M39" s="8"/>
      <c r="N39" s="8"/>
    </row>
    <row r="40" spans="1:14" ht="12.75">
      <c r="A40" s="2" t="s">
        <v>58</v>
      </c>
      <c r="B40" s="44">
        <v>219.22904383999997</v>
      </c>
      <c r="C40" s="44">
        <v>32.073099</v>
      </c>
      <c r="D40" s="44">
        <v>2356.261</v>
      </c>
      <c r="E40" s="44">
        <v>791.0448280000013</v>
      </c>
      <c r="F40" s="44">
        <v>580.49046226</v>
      </c>
      <c r="G40" s="44">
        <v>206.708</v>
      </c>
      <c r="H40" s="44">
        <v>7007.205052</v>
      </c>
      <c r="I40" s="44">
        <v>10.689</v>
      </c>
      <c r="J40" s="44">
        <v>325.058</v>
      </c>
      <c r="K40" s="44">
        <v>138.200894</v>
      </c>
      <c r="L40" s="46">
        <f>SUM(B40:K40)</f>
        <v>11666.959379100002</v>
      </c>
      <c r="M40" s="8"/>
      <c r="N40" s="8"/>
    </row>
    <row r="41" spans="1:14" ht="12.75">
      <c r="A41" s="2" t="s">
        <v>18</v>
      </c>
      <c r="B41" s="44">
        <v>5309.36079848</v>
      </c>
      <c r="C41" s="44">
        <v>378.486673</v>
      </c>
      <c r="D41" s="44">
        <v>19129.044</v>
      </c>
      <c r="E41" s="44">
        <v>8754.78922411001</v>
      </c>
      <c r="F41" s="44">
        <v>8760.1969769</v>
      </c>
      <c r="G41" s="44">
        <v>2542.5226410000005</v>
      </c>
      <c r="H41" s="44">
        <v>117895.100552</v>
      </c>
      <c r="I41" s="44">
        <v>274.13</v>
      </c>
      <c r="J41" s="44">
        <v>4411.119</v>
      </c>
      <c r="K41" s="44">
        <v>400.401929</v>
      </c>
      <c r="L41" s="46">
        <f>SUM(B41:K41)</f>
        <v>167855.15179449003</v>
      </c>
      <c r="M41" s="8"/>
      <c r="N41" s="8"/>
    </row>
    <row r="42" spans="1:14" ht="6.75" customHeight="1">
      <c r="A42" s="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6"/>
      <c r="M42" s="8"/>
      <c r="N42" s="8"/>
    </row>
    <row r="43" spans="1:14" ht="12.75">
      <c r="A43" s="2" t="s">
        <v>57</v>
      </c>
      <c r="B43" s="44">
        <v>6876.136380459999</v>
      </c>
      <c r="C43" s="44">
        <v>314.823718</v>
      </c>
      <c r="D43" s="44">
        <v>27258.756</v>
      </c>
      <c r="E43" s="44">
        <v>5487.3485374400025</v>
      </c>
      <c r="F43" s="44">
        <v>3831.91147383</v>
      </c>
      <c r="G43" s="44">
        <v>1129.9041809999999</v>
      </c>
      <c r="H43" s="44">
        <v>30695.133070000003</v>
      </c>
      <c r="I43" s="44">
        <v>339.57009999999997</v>
      </c>
      <c r="J43" s="44">
        <v>2763.062</v>
      </c>
      <c r="K43" s="44">
        <v>571.135749</v>
      </c>
      <c r="L43" s="46">
        <f>SUM(B43:K43)</f>
        <v>79267.78120972999</v>
      </c>
      <c r="M43" s="8"/>
      <c r="N43" s="8"/>
    </row>
    <row r="44" spans="1:14" ht="7.5" customHeight="1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6"/>
      <c r="M44" s="8"/>
      <c r="N44" s="8"/>
    </row>
    <row r="45" spans="1:14" ht="12.75">
      <c r="A45" s="2" t="s">
        <v>19</v>
      </c>
      <c r="B45" s="44">
        <v>1037.6679806500001</v>
      </c>
      <c r="C45" s="44">
        <v>366.450146</v>
      </c>
      <c r="D45" s="44">
        <v>5064.195</v>
      </c>
      <c r="E45" s="44">
        <v>2051.730168109998</v>
      </c>
      <c r="F45" s="44">
        <v>873.7331641599998</v>
      </c>
      <c r="G45" s="44">
        <v>536.903599</v>
      </c>
      <c r="H45" s="44">
        <v>12133.982558</v>
      </c>
      <c r="I45" s="44">
        <v>308.945467</v>
      </c>
      <c r="J45" s="44">
        <v>912.772</v>
      </c>
      <c r="K45" s="44">
        <v>64.229337</v>
      </c>
      <c r="L45" s="46">
        <f>SUM(B45:K45)</f>
        <v>23350.609419919998</v>
      </c>
      <c r="M45" s="8"/>
      <c r="N45" s="8"/>
    </row>
    <row r="46" spans="1:14" ht="7.5" customHeight="1">
      <c r="A46" s="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6"/>
      <c r="M46" s="8"/>
      <c r="N46" s="8"/>
    </row>
    <row r="47" spans="1:14" ht="12.75">
      <c r="A47" s="2" t="s">
        <v>20</v>
      </c>
      <c r="B47" s="44">
        <v>5455.16815761</v>
      </c>
      <c r="C47" s="44">
        <v>313.52799699999997</v>
      </c>
      <c r="D47" s="44">
        <v>15443.769</v>
      </c>
      <c r="E47" s="44">
        <v>4946.483489419985</v>
      </c>
      <c r="F47" s="44">
        <v>3358.96727895</v>
      </c>
      <c r="G47" s="44">
        <v>1210.315</v>
      </c>
      <c r="H47" s="44">
        <v>26538.983523</v>
      </c>
      <c r="I47" s="44">
        <v>1838.549</v>
      </c>
      <c r="J47" s="44">
        <v>2966.479</v>
      </c>
      <c r="K47" s="44">
        <v>673.9753059999999</v>
      </c>
      <c r="L47" s="46">
        <f>SUM(B47:K47)</f>
        <v>62746.21775197998</v>
      </c>
      <c r="M47" s="51"/>
      <c r="N47" s="8"/>
    </row>
    <row r="48" spans="1:14" ht="7.5" customHeight="1">
      <c r="A48" s="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6"/>
      <c r="M48" s="8"/>
      <c r="N48" s="8"/>
    </row>
    <row r="49" spans="1:14" ht="12.75">
      <c r="A49" s="2" t="s">
        <v>38</v>
      </c>
      <c r="B49" s="44">
        <v>1841.72653014</v>
      </c>
      <c r="C49" s="44">
        <v>72.129881</v>
      </c>
      <c r="D49" s="44">
        <v>11837.195</v>
      </c>
      <c r="E49" s="44">
        <v>3522.480163489999</v>
      </c>
      <c r="F49" s="44">
        <v>1446.18733911</v>
      </c>
      <c r="G49" s="44">
        <v>828.704</v>
      </c>
      <c r="H49" s="44">
        <v>23760.157501</v>
      </c>
      <c r="I49" s="44">
        <v>241.731</v>
      </c>
      <c r="J49" s="44">
        <v>1274.23</v>
      </c>
      <c r="K49" s="44">
        <v>159.73679899999996</v>
      </c>
      <c r="L49" s="46">
        <f>SUM(B49:K49)</f>
        <v>44984.278213740006</v>
      </c>
      <c r="M49" s="8"/>
      <c r="N49" s="8"/>
    </row>
    <row r="50" spans="1:14" ht="7.5" customHeight="1">
      <c r="A50" s="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6"/>
      <c r="M50" s="8"/>
      <c r="N50" s="8"/>
    </row>
    <row r="51" spans="1:14" ht="12.75">
      <c r="A51" s="2" t="s">
        <v>28</v>
      </c>
      <c r="B51" s="44">
        <v>5390.362878450006</v>
      </c>
      <c r="C51" s="44">
        <v>56.85583899999969</v>
      </c>
      <c r="D51" s="44">
        <v>28592.76</v>
      </c>
      <c r="E51" s="44">
        <v>4016.84015702001</v>
      </c>
      <c r="F51" s="44">
        <v>2477.934796149999</v>
      </c>
      <c r="G51" s="44">
        <v>1358.154095999999</v>
      </c>
      <c r="H51" s="44">
        <v>6857.115261999995</v>
      </c>
      <c r="I51" s="44">
        <v>282.5732910000011</v>
      </c>
      <c r="J51" s="44">
        <v>1966.93</v>
      </c>
      <c r="K51" s="44">
        <v>1155.4502730000002</v>
      </c>
      <c r="L51" s="46">
        <f>SUM(B51:K51)</f>
        <v>52154.97659262</v>
      </c>
      <c r="M51" s="8"/>
      <c r="N51" s="8"/>
    </row>
    <row r="52" spans="1:14" ht="9" customHeight="1">
      <c r="A52" s="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6"/>
      <c r="M52" s="8"/>
      <c r="N52" s="8"/>
    </row>
    <row r="53" spans="1:14" ht="12.75">
      <c r="A53" s="28" t="s">
        <v>29</v>
      </c>
      <c r="B53" s="44">
        <f aca="true" t="shared" si="3" ref="B53:K53">+B36+B34</f>
        <v>44687.640473420004</v>
      </c>
      <c r="C53" s="44">
        <f t="shared" si="3"/>
        <v>3629.1653290000004</v>
      </c>
      <c r="D53" s="44">
        <f t="shared" si="3"/>
        <v>131173.26100000003</v>
      </c>
      <c r="E53" s="44">
        <f t="shared" si="3"/>
        <v>44143.65246180001</v>
      </c>
      <c r="F53" s="44">
        <f t="shared" si="3"/>
        <v>29579.916933089997</v>
      </c>
      <c r="G53" s="44">
        <f t="shared" si="3"/>
        <v>13627.870835999998</v>
      </c>
      <c r="H53" s="44">
        <f t="shared" si="3"/>
        <v>236894.02840900002</v>
      </c>
      <c r="I53" s="44">
        <f t="shared" si="3"/>
        <v>6532.482858000001</v>
      </c>
      <c r="J53" s="44">
        <f t="shared" si="3"/>
        <v>22905.571</v>
      </c>
      <c r="K53" s="44">
        <f t="shared" si="3"/>
        <v>7016.448793</v>
      </c>
      <c r="L53" s="46">
        <f>SUM(B53:K53)</f>
        <v>540190.03809331</v>
      </c>
      <c r="M53" s="8"/>
      <c r="N53" s="8"/>
    </row>
    <row r="54" ht="9" customHeight="1"/>
    <row r="55" spans="1:12" ht="15">
      <c r="A55" s="6"/>
      <c r="B55" s="6" t="str">
        <f>+Exp!B42</f>
        <v>Crecimiento 2009/2008</v>
      </c>
      <c r="C55" s="6"/>
      <c r="D55" s="11"/>
      <c r="E55" s="11"/>
      <c r="F55" s="11"/>
      <c r="G55" s="11"/>
      <c r="H55" s="11"/>
      <c r="I55" s="11"/>
      <c r="J55" s="11"/>
      <c r="K55" s="11"/>
      <c r="L55" s="11"/>
    </row>
    <row r="56" spans="1:11" ht="9" customHeight="1">
      <c r="A56" s="4"/>
      <c r="D56" s="11"/>
      <c r="E56" s="11"/>
      <c r="F56" s="11"/>
      <c r="G56" s="11"/>
      <c r="H56" s="11"/>
      <c r="I56" s="11"/>
      <c r="J56" s="11"/>
      <c r="K56" s="11"/>
    </row>
    <row r="57" spans="1:12" ht="12.75">
      <c r="A57" s="5" t="s">
        <v>8</v>
      </c>
      <c r="B57" s="24">
        <f aca="true" t="shared" si="4" ref="B57:L57">+(B11/B34-1)*100</f>
        <v>-40.247305085703466</v>
      </c>
      <c r="C57" s="24">
        <f t="shared" si="4"/>
        <v>-14.101793007282426</v>
      </c>
      <c r="D57" s="24">
        <f t="shared" si="4"/>
        <v>-25.16106126726465</v>
      </c>
      <c r="E57" s="24">
        <f t="shared" si="4"/>
        <v>-39.163920556408485</v>
      </c>
      <c r="F57" s="24">
        <f t="shared" si="4"/>
        <v>-19.49220381174652</v>
      </c>
      <c r="G57" s="24">
        <f t="shared" si="4"/>
        <v>-23.14482573078194</v>
      </c>
      <c r="H57" s="24">
        <f t="shared" si="4"/>
        <v>-36.9018042192278</v>
      </c>
      <c r="I57" s="24">
        <f t="shared" si="4"/>
        <v>-31.570817336101207</v>
      </c>
      <c r="J57" s="24">
        <f t="shared" si="4"/>
        <v>-36.00181404107226</v>
      </c>
      <c r="K57" s="24">
        <f t="shared" si="4"/>
        <v>-26.48475836346007</v>
      </c>
      <c r="L57" s="24">
        <f t="shared" si="4"/>
        <v>-31.871176904030897</v>
      </c>
    </row>
    <row r="58" spans="1:12" ht="9" customHeight="1">
      <c r="A58" s="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2.75">
      <c r="A59" s="5" t="s">
        <v>30</v>
      </c>
      <c r="B59" s="24">
        <f aca="true" t="shared" si="5" ref="B59:L59">+(B13/B36-1)*100</f>
        <v>-35.82633087204115</v>
      </c>
      <c r="C59" s="24">
        <f t="shared" si="5"/>
        <v>-13.611961251861814</v>
      </c>
      <c r="D59" s="24">
        <f t="shared" si="5"/>
        <v>-32.073159320679615</v>
      </c>
      <c r="E59" s="24">
        <f t="shared" si="5"/>
        <v>-36.479610657005715</v>
      </c>
      <c r="F59" s="24">
        <f t="shared" si="5"/>
        <v>-18.45069260962049</v>
      </c>
      <c r="G59" s="24">
        <f t="shared" si="5"/>
        <v>-18.588935428687403</v>
      </c>
      <c r="H59" s="24">
        <f t="shared" si="5"/>
        <v>-29.277998615900426</v>
      </c>
      <c r="I59" s="24">
        <f t="shared" si="5"/>
        <v>-31.057059903011343</v>
      </c>
      <c r="J59" s="24">
        <f t="shared" si="5"/>
        <v>-29.76836728779929</v>
      </c>
      <c r="K59" s="24">
        <f t="shared" si="5"/>
        <v>-30.653789518486874</v>
      </c>
      <c r="L59" s="24">
        <f t="shared" si="5"/>
        <v>-30.088628727730395</v>
      </c>
    </row>
    <row r="60" spans="1:12" ht="6.75" customHeight="1">
      <c r="A60" s="9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3" ht="12.75">
      <c r="A61" s="2" t="s">
        <v>60</v>
      </c>
      <c r="B61" s="24">
        <f>(B15/B38-1)*100</f>
        <v>-8.250450209808157</v>
      </c>
      <c r="C61" s="24">
        <f aca="true" t="shared" si="6" ref="C61:L61">(C15/C38-1)*100</f>
        <v>-10.085249306007537</v>
      </c>
      <c r="D61" s="24">
        <f t="shared" si="6"/>
        <v>-35.571592380669856</v>
      </c>
      <c r="E61" s="24">
        <f t="shared" si="6"/>
        <v>-6.628942592661014</v>
      </c>
      <c r="F61" s="24">
        <f t="shared" si="6"/>
        <v>-48.45041869944438</v>
      </c>
      <c r="G61" s="24">
        <f t="shared" si="6"/>
        <v>-20.619036488567065</v>
      </c>
      <c r="H61" s="24">
        <f t="shared" si="6"/>
        <v>-47.74416024420262</v>
      </c>
      <c r="I61" s="24">
        <f t="shared" si="6"/>
        <v>-21.513240857503146</v>
      </c>
      <c r="J61" s="24">
        <f t="shared" si="6"/>
        <v>-61.31743533981828</v>
      </c>
      <c r="K61" s="24">
        <f t="shared" si="6"/>
        <v>-59.25175331661019</v>
      </c>
      <c r="L61" s="24">
        <f t="shared" si="6"/>
        <v>-40.91450516026956</v>
      </c>
      <c r="M61" s="43"/>
    </row>
    <row r="62" spans="1:12" ht="6.75" customHeight="1">
      <c r="A62" s="9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3" ht="12.75">
      <c r="A63" s="2" t="s">
        <v>58</v>
      </c>
      <c r="B63" s="24">
        <f aca="true" t="shared" si="7" ref="B63:L63">+(B17/B40-1)*100</f>
        <v>-8.152477416744075</v>
      </c>
      <c r="C63" s="24">
        <f t="shared" si="7"/>
        <v>31.114093465056204</v>
      </c>
      <c r="D63" s="24">
        <f t="shared" si="7"/>
        <v>-49.60931747374335</v>
      </c>
      <c r="E63" s="24">
        <f t="shared" si="7"/>
        <v>-32.05524119424506</v>
      </c>
      <c r="F63" s="24">
        <f t="shared" si="7"/>
        <v>-18.44033218965363</v>
      </c>
      <c r="G63" s="24">
        <f t="shared" si="7"/>
        <v>-33.40944714282949</v>
      </c>
      <c r="H63" s="24">
        <f t="shared" si="7"/>
        <v>-25.67896999797974</v>
      </c>
      <c r="I63" s="24">
        <f t="shared" si="7"/>
        <v>-16.77425390588455</v>
      </c>
      <c r="J63" s="24">
        <f t="shared" si="7"/>
        <v>-5.219683871801339</v>
      </c>
      <c r="K63" s="24">
        <f t="shared" si="7"/>
        <v>-87.10484608008396</v>
      </c>
      <c r="L63" s="24">
        <f t="shared" si="7"/>
        <v>-30.38505308230075</v>
      </c>
      <c r="M63" s="43"/>
    </row>
    <row r="64" spans="1:13" ht="12.75">
      <c r="A64" s="2" t="s">
        <v>18</v>
      </c>
      <c r="B64" s="24">
        <f aca="true" t="shared" si="8" ref="B64:L64">+(B18/B41-1)*100</f>
        <v>-31.424360340469804</v>
      </c>
      <c r="C64" s="24">
        <f t="shared" si="8"/>
        <v>14.23048071232882</v>
      </c>
      <c r="D64" s="24">
        <f t="shared" si="8"/>
        <v>-22.35414901026942</v>
      </c>
      <c r="E64" s="24">
        <f t="shared" si="8"/>
        <v>-39.24285655020153</v>
      </c>
      <c r="F64" s="24">
        <f t="shared" si="8"/>
        <v>-21.20236589905169</v>
      </c>
      <c r="G64" s="24">
        <f t="shared" si="8"/>
        <v>3.37863461330723</v>
      </c>
      <c r="H64" s="24">
        <f t="shared" si="8"/>
        <v>-32.02198654502065</v>
      </c>
      <c r="I64" s="24">
        <f t="shared" si="8"/>
        <v>-27.129099332433515</v>
      </c>
      <c r="J64" s="24">
        <f t="shared" si="8"/>
        <v>-29.412808858704555</v>
      </c>
      <c r="K64" s="24">
        <f t="shared" si="8"/>
        <v>-3.2275566284796775</v>
      </c>
      <c r="L64" s="24">
        <f t="shared" si="8"/>
        <v>-29.927519016874772</v>
      </c>
      <c r="M64" s="43"/>
    </row>
    <row r="65" spans="1:12" ht="6.75" customHeight="1">
      <c r="A65" s="9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3" ht="12.75">
      <c r="A66" s="2" t="s">
        <v>57</v>
      </c>
      <c r="B66" s="24">
        <f aca="true" t="shared" si="9" ref="B66:L66">+(B20/B43-1)*100</f>
        <v>-32.825820128497796</v>
      </c>
      <c r="C66" s="24">
        <f t="shared" si="9"/>
        <v>-15.010276322319516</v>
      </c>
      <c r="D66" s="24">
        <f t="shared" si="9"/>
        <v>-23.96698514048111</v>
      </c>
      <c r="E66" s="24">
        <f t="shared" si="9"/>
        <v>-11.643897064320385</v>
      </c>
      <c r="F66" s="24">
        <f t="shared" si="9"/>
        <v>-1.5190470215070029</v>
      </c>
      <c r="G66" s="24">
        <f t="shared" si="9"/>
        <v>-2.4079161275357586</v>
      </c>
      <c r="H66" s="24">
        <f t="shared" si="9"/>
        <v>-32.82265697960697</v>
      </c>
      <c r="I66" s="24">
        <f t="shared" si="9"/>
        <v>-24.29133189288455</v>
      </c>
      <c r="J66" s="24">
        <f t="shared" si="9"/>
        <v>-33.15998699992979</v>
      </c>
      <c r="K66" s="24">
        <f t="shared" si="9"/>
        <v>-6.004716227280005</v>
      </c>
      <c r="L66" s="24">
        <f t="shared" si="9"/>
        <v>-26.075958062609182</v>
      </c>
      <c r="M66" s="43"/>
    </row>
    <row r="67" spans="1:12" ht="7.5" customHeight="1">
      <c r="A67" s="9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3" ht="12.75">
      <c r="A68" s="2" t="s">
        <v>19</v>
      </c>
      <c r="B68" s="24">
        <f aca="true" t="shared" si="10" ref="B68:L68">+(B22/B45-1)*100</f>
        <v>-34.11530711955192</v>
      </c>
      <c r="C68" s="24">
        <f t="shared" si="10"/>
        <v>-47.844170049805356</v>
      </c>
      <c r="D68" s="24">
        <f t="shared" si="10"/>
        <v>-19.88233075543101</v>
      </c>
      <c r="E68" s="24">
        <f t="shared" si="10"/>
        <v>-52.87875261927874</v>
      </c>
      <c r="F68" s="24">
        <f t="shared" si="10"/>
        <v>-30.086794226556457</v>
      </c>
      <c r="G68" s="24">
        <f t="shared" si="10"/>
        <v>-20.68757467949104</v>
      </c>
      <c r="H68" s="24">
        <f t="shared" si="10"/>
        <v>-34.28016124234154</v>
      </c>
      <c r="I68" s="24">
        <f t="shared" si="10"/>
        <v>-21.585513989755345</v>
      </c>
      <c r="J68" s="24">
        <f t="shared" si="10"/>
        <v>-24.399959683250582</v>
      </c>
      <c r="K68" s="24">
        <f t="shared" si="10"/>
        <v>-23.1196921743097</v>
      </c>
      <c r="L68" s="24">
        <f t="shared" si="10"/>
        <v>-31.94302275176145</v>
      </c>
      <c r="M68" s="43"/>
    </row>
    <row r="69" spans="1:12" ht="7.5" customHeight="1">
      <c r="A69" s="9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3" ht="12.75">
      <c r="A70" s="2" t="s">
        <v>20</v>
      </c>
      <c r="B70" s="24">
        <f aca="true" t="shared" si="11" ref="B70:L70">+(B24/B47-1)*100</f>
        <v>-37.934859844295666</v>
      </c>
      <c r="C70" s="24">
        <f t="shared" si="11"/>
        <v>-15.734241111488368</v>
      </c>
      <c r="D70" s="24">
        <f t="shared" si="11"/>
        <v>-19.34341934277831</v>
      </c>
      <c r="E70" s="24">
        <f t="shared" si="11"/>
        <v>-27.099662885302813</v>
      </c>
      <c r="F70" s="24">
        <f t="shared" si="11"/>
        <v>-20.144371476625867</v>
      </c>
      <c r="G70" s="24">
        <f t="shared" si="11"/>
        <v>-26.555813982310394</v>
      </c>
      <c r="H70" s="24">
        <f t="shared" si="11"/>
        <v>-13.400859599305315</v>
      </c>
      <c r="I70" s="24">
        <f t="shared" si="11"/>
        <v>-30.88250571510468</v>
      </c>
      <c r="J70" s="24">
        <f t="shared" si="11"/>
        <v>-22.9637897318673</v>
      </c>
      <c r="K70" s="24">
        <f t="shared" si="11"/>
        <v>-11.462760476865286</v>
      </c>
      <c r="L70" s="24">
        <f t="shared" si="11"/>
        <v>-19.64634902353295</v>
      </c>
      <c r="M70" s="43"/>
    </row>
    <row r="71" spans="1:12" ht="7.5" customHeight="1">
      <c r="A71" s="9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3" ht="12.75">
      <c r="A72" s="2" t="s">
        <v>38</v>
      </c>
      <c r="B72" s="24">
        <f aca="true" t="shared" si="12" ref="B72:L72">+(B26/B49-1)*100</f>
        <v>-23.052540020571154</v>
      </c>
      <c r="C72" s="24">
        <f t="shared" si="12"/>
        <v>-11.659804346550906</v>
      </c>
      <c r="D72" s="24">
        <f t="shared" si="12"/>
        <v>-31.83338620340376</v>
      </c>
      <c r="E72" s="24">
        <f t="shared" si="12"/>
        <v>-42.802656068790654</v>
      </c>
      <c r="F72" s="24">
        <f t="shared" si="12"/>
        <v>-24.435850512802794</v>
      </c>
      <c r="G72" s="24">
        <f t="shared" si="12"/>
        <v>-21.931232382129206</v>
      </c>
      <c r="H72" s="24">
        <f t="shared" si="12"/>
        <v>-25.744596494120707</v>
      </c>
      <c r="I72" s="24">
        <f t="shared" si="12"/>
        <v>-32.488592691876505</v>
      </c>
      <c r="J72" s="24">
        <f t="shared" si="12"/>
        <v>-30.448270720356607</v>
      </c>
      <c r="K72" s="24">
        <f t="shared" si="12"/>
        <v>-28.911952217096815</v>
      </c>
      <c r="L72" s="24">
        <f t="shared" si="12"/>
        <v>-28.618129282972195</v>
      </c>
      <c r="M72" s="43"/>
    </row>
    <row r="73" spans="1:12" ht="7.5" customHeight="1">
      <c r="A73" s="9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3" ht="12.75">
      <c r="A74" s="2" t="s">
        <v>28</v>
      </c>
      <c r="B74" s="24">
        <f aca="true" t="shared" si="13" ref="B74:L74">+(B28/B51-1)*100</f>
        <v>-49.08578305382715</v>
      </c>
      <c r="C74" s="24">
        <f t="shared" si="13"/>
        <v>13.103897736871438</v>
      </c>
      <c r="D74" s="24">
        <f t="shared" si="13"/>
        <v>-53.885105879950025</v>
      </c>
      <c r="E74" s="24">
        <f t="shared" si="13"/>
        <v>-64.35768843383265</v>
      </c>
      <c r="F74" s="24">
        <f t="shared" si="13"/>
        <v>-17.217478290101518</v>
      </c>
      <c r="G74" s="24">
        <f t="shared" si="13"/>
        <v>-60.179594083409526</v>
      </c>
      <c r="H74" s="24">
        <f t="shared" si="13"/>
        <v>-27.49984402989325</v>
      </c>
      <c r="I74" s="24">
        <f t="shared" si="13"/>
        <v>-53.93888518642787</v>
      </c>
      <c r="J74" s="24">
        <f t="shared" si="13"/>
        <v>-36.16788599492611</v>
      </c>
      <c r="K74" s="24">
        <f t="shared" si="13"/>
        <v>-57.041445261746745</v>
      </c>
      <c r="L74" s="24">
        <f t="shared" si="13"/>
        <v>-48.47744654460767</v>
      </c>
      <c r="M74" s="43"/>
    </row>
    <row r="75" spans="1:12" ht="12.75">
      <c r="A75" s="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2.75">
      <c r="A76" s="28" t="s">
        <v>29</v>
      </c>
      <c r="B76" s="24">
        <f aca="true" t="shared" si="14" ref="B76:L76">+(B30/B53-1)*100</f>
        <v>-37.635004068615764</v>
      </c>
      <c r="C76" s="24">
        <f t="shared" si="14"/>
        <v>-13.894021167091353</v>
      </c>
      <c r="D76" s="24">
        <f t="shared" si="14"/>
        <v>-30.98687315549776</v>
      </c>
      <c r="E76" s="24">
        <f t="shared" si="14"/>
        <v>-37.35372394239263</v>
      </c>
      <c r="F76" s="24">
        <f t="shared" si="14"/>
        <v>-18.718511031435792</v>
      </c>
      <c r="G76" s="24">
        <f t="shared" si="14"/>
        <v>-20.36039622323288</v>
      </c>
      <c r="H76" s="24">
        <f t="shared" si="14"/>
        <v>-29.577728552121684</v>
      </c>
      <c r="I76" s="24">
        <f t="shared" si="14"/>
        <v>-31.31127160165601</v>
      </c>
      <c r="J76" s="24">
        <f t="shared" si="14"/>
        <v>-31.921408988232592</v>
      </c>
      <c r="K76" s="24">
        <f t="shared" si="14"/>
        <v>-28.37388107194866</v>
      </c>
      <c r="L76" s="24">
        <f t="shared" si="14"/>
        <v>-30.39406788132203</v>
      </c>
    </row>
    <row r="77" spans="1:12" ht="9" customHeight="1" thickBot="1">
      <c r="A77" s="10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2.25" customHeight="1">
      <c r="A78" s="1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s="32" customFormat="1" ht="12">
      <c r="A79" s="32" t="s">
        <v>55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1:12" s="32" customFormat="1" ht="12.75">
      <c r="A80" t="str">
        <f>+Imp!A60</f>
        <v> Nota: importaciones a valores CIF excepto Brasil, México y Paraguay a valores FOB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pane xSplit="1" ySplit="7" topLeftCell="B8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G12" sqref="G12"/>
    </sheetView>
  </sheetViews>
  <sheetFormatPr defaultColWidth="11.421875" defaultRowHeight="12.75"/>
  <cols>
    <col min="1" max="1" width="14.7109375" style="0" customWidth="1"/>
    <col min="2" max="12" width="9.00390625" style="0" customWidth="1"/>
  </cols>
  <sheetData>
    <row r="1" ht="12.75">
      <c r="A1" s="5" t="s">
        <v>39</v>
      </c>
    </row>
    <row r="2" ht="12.75">
      <c r="A2" s="5" t="str">
        <f>+Exp!A2</f>
        <v>ARGENTINA, BOLIVIA, BRASIL, CHILE, COLOMBIA, ECUADOR, MÉXICO, PARAGUAY, PERÚ Y URUGUAY</v>
      </c>
    </row>
    <row r="3" ht="12.75">
      <c r="A3" s="5" t="s">
        <v>40</v>
      </c>
    </row>
    <row r="4" ht="12.75">
      <c r="A4" s="2" t="str">
        <f>+Exp!A4</f>
        <v>Enero-setiembre 2008-2009</v>
      </c>
    </row>
    <row r="5" spans="1:11" ht="12.75">
      <c r="A5" s="2" t="s">
        <v>52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2" ht="8.2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 customHeight="1" thickBot="1">
      <c r="A7" s="12" t="s">
        <v>1</v>
      </c>
      <c r="B7" s="13" t="s">
        <v>43</v>
      </c>
      <c r="C7" s="13" t="s">
        <v>44</v>
      </c>
      <c r="D7" s="13" t="s">
        <v>45</v>
      </c>
      <c r="E7" s="18" t="s">
        <v>46</v>
      </c>
      <c r="F7" s="13" t="s">
        <v>53</v>
      </c>
      <c r="G7" s="13" t="s">
        <v>47</v>
      </c>
      <c r="H7" s="13" t="s">
        <v>48</v>
      </c>
      <c r="I7" s="13" t="s">
        <v>54</v>
      </c>
      <c r="J7" s="13" t="s">
        <v>50</v>
      </c>
      <c r="K7" s="13" t="s">
        <v>51</v>
      </c>
      <c r="L7" s="13" t="s">
        <v>23</v>
      </c>
    </row>
    <row r="8" ht="9" customHeight="1">
      <c r="A8" s="7"/>
    </row>
    <row r="9" spans="1:12" ht="15">
      <c r="A9" s="6"/>
      <c r="B9" s="6" t="str">
        <f>+Exp!B10</f>
        <v>Enero-setiembre 2009</v>
      </c>
      <c r="C9" s="6"/>
      <c r="D9" s="11"/>
      <c r="E9" s="11"/>
      <c r="F9" s="11"/>
      <c r="G9" s="11"/>
      <c r="H9" s="11"/>
      <c r="I9" s="11"/>
      <c r="J9" s="11"/>
      <c r="K9" s="11"/>
      <c r="L9" s="11"/>
    </row>
    <row r="10" ht="9" customHeight="1">
      <c r="A10" s="4"/>
    </row>
    <row r="11" spans="1:13" ht="12.75">
      <c r="A11" s="5" t="s">
        <v>8</v>
      </c>
      <c r="B11" s="30">
        <f>+ExpRM!B11-ImpRM!B11</f>
        <v>5340.99142647</v>
      </c>
      <c r="C11" s="30">
        <f>+ExpRM!C11-ImpRM!C11</f>
        <v>570.1492814899996</v>
      </c>
      <c r="D11" s="30">
        <f>+ExpRM!D11-ImpRM!D11</f>
        <v>4780.688000000002</v>
      </c>
      <c r="E11" s="30">
        <f>+ExpRM!E11-ImpRM!E11</f>
        <v>-2580.315816710002</v>
      </c>
      <c r="F11" s="30">
        <f>+ExpRM!F11-ImpRM!F11</f>
        <v>237.8131010799989</v>
      </c>
      <c r="G11" s="30">
        <f>+ExpRM!G11-ImpRM!G11</f>
        <v>-1819.096563000001</v>
      </c>
      <c r="H11" s="30">
        <f>+ExpRM!H11-ImpRM!H11</f>
        <v>1198.8372899999995</v>
      </c>
      <c r="I11" s="30">
        <f>+ExpRM!I11-ImpRM!I11</f>
        <v>-471.6073700000004</v>
      </c>
      <c r="J11" s="30">
        <f>+ExpRM!J11-ImpRM!J11</f>
        <v>-2406.619</v>
      </c>
      <c r="K11" s="30">
        <f>+ExpRM!K11-ImpRM!K11</f>
        <v>-1351.7423320000003</v>
      </c>
      <c r="L11" s="30"/>
      <c r="M11" s="30"/>
    </row>
    <row r="12" spans="1:12" ht="12.75">
      <c r="A12" s="2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4" ht="12.75">
      <c r="A13" s="5" t="s">
        <v>30</v>
      </c>
      <c r="B13" s="30">
        <f>+ExpRM!B13-ImpRM!B13</f>
        <v>7916.163373889987</v>
      </c>
      <c r="C13" s="30">
        <f>+ExpRM!C13-ImpRM!C13</f>
        <v>206.4530012500004</v>
      </c>
      <c r="D13" s="30">
        <f>+ExpRM!D13-ImpRM!D13</f>
        <v>16490.084000000003</v>
      </c>
      <c r="E13" s="30">
        <f>+ExpRM!E13-ImpRM!E13</f>
        <v>10259.460951979967</v>
      </c>
      <c r="F13" s="30">
        <f>+ExpRM!F13-ImpRM!F13</f>
        <v>-427.43638075000126</v>
      </c>
      <c r="G13" s="30">
        <f>+ExpRM!G13-ImpRM!G13</f>
        <v>590.0053320000015</v>
      </c>
      <c r="H13" s="30">
        <f>+ExpRM!H13-ImpRM!H13</f>
        <v>-5528.183231999952</v>
      </c>
      <c r="I13" s="30">
        <f>+ExpRM!I13-ImpRM!I13</f>
        <v>-1516.8369789999997</v>
      </c>
      <c r="J13" s="30">
        <f>+ExpRM!J13-ImpRM!J13</f>
        <v>5009.626000000002</v>
      </c>
      <c r="K13" s="30">
        <f>+ExpRM!K13-ImpRM!K13</f>
        <v>335.5665189999977</v>
      </c>
      <c r="L13" s="30">
        <f>SUM(B13:K13)</f>
        <v>33334.90258637001</v>
      </c>
      <c r="M13" s="30"/>
      <c r="N13" s="36"/>
    </row>
    <row r="14" spans="1:12" ht="6.75" customHeight="1">
      <c r="A14" s="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6" ht="12.75">
      <c r="A15" s="2" t="s">
        <v>60</v>
      </c>
      <c r="B15" s="30">
        <f>ExpRM!B15-ImpRM!B15</f>
        <v>225.51613131999991</v>
      </c>
      <c r="C15" s="30">
        <f>ExpRM!C15-ImpRM!C15</f>
        <v>48.92524310999999</v>
      </c>
      <c r="D15" s="30">
        <f>ExpRM!D15-ImpRM!D15</f>
        <v>3583.253</v>
      </c>
      <c r="E15" s="30">
        <f>ExpRM!E15-ImpRM!E15</f>
        <v>311.00986787999324</v>
      </c>
      <c r="F15" s="30">
        <f>ExpRM!F15-ImpRM!F15</f>
        <v>1231.8827363600003</v>
      </c>
      <c r="G15" s="30">
        <f>ExpRM!G15-ImpRM!G15</f>
        <v>1197.3209020000002</v>
      </c>
      <c r="H15" s="30">
        <f>ExpRM!H15-ImpRM!H15</f>
        <v>2022.2865009999998</v>
      </c>
      <c r="I15" s="30">
        <f>ExpRM!I15-ImpRM!I15</f>
        <v>36.168</v>
      </c>
      <c r="J15" s="30">
        <f>ExpRM!J15-ImpRM!J15</f>
        <v>162.383</v>
      </c>
      <c r="K15" s="30">
        <f>ExpRM!K15-ImpRM!K15</f>
        <v>69.747603</v>
      </c>
      <c r="L15" s="30">
        <f>SUM(B15:K15)</f>
        <v>8888.492984669994</v>
      </c>
      <c r="N15" s="36"/>
      <c r="P15" s="30"/>
    </row>
    <row r="16" spans="1:12" ht="6.75" customHeight="1">
      <c r="A16" s="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6" ht="12.75">
      <c r="A17" s="2" t="s">
        <v>58</v>
      </c>
      <c r="B17" s="30">
        <f>+ExpRM!B17-ImpRM!B17</f>
        <v>149.56692471999995</v>
      </c>
      <c r="C17" s="30">
        <f>+ExpRM!C17-ImpRM!C17</f>
        <v>11.220204590000002</v>
      </c>
      <c r="D17" s="30">
        <f>+ExpRM!D17-ImpRM!D17</f>
        <v>39.05400000000009</v>
      </c>
      <c r="E17" s="30">
        <f>+ExpRM!E17-ImpRM!E17</f>
        <v>296.44347641000013</v>
      </c>
      <c r="F17" s="30">
        <f>+ExpRM!F17-ImpRM!F17</f>
        <v>-183.1367564200001</v>
      </c>
      <c r="G17" s="30">
        <f>+ExpRM!G17-ImpRM!G17</f>
        <v>-109.94</v>
      </c>
      <c r="H17" s="30">
        <f>+ExpRM!H17-ImpRM!H17</f>
        <v>641.006711</v>
      </c>
      <c r="I17" s="30">
        <f>+ExpRM!I17-ImpRM!I17</f>
        <v>-4.609000000000001</v>
      </c>
      <c r="J17" s="30">
        <f>+ExpRM!J17-ImpRM!J17</f>
        <v>1291.109</v>
      </c>
      <c r="K17" s="30">
        <f>+ExpRM!K17-ImpRM!K17</f>
        <v>4.002495999999997</v>
      </c>
      <c r="L17" s="30">
        <f>SUM(B17:K17)</f>
        <v>2134.7170563</v>
      </c>
      <c r="N17" s="36"/>
      <c r="O17" s="30"/>
      <c r="P17" s="30"/>
    </row>
    <row r="18" spans="1:16" ht="12.75">
      <c r="A18" s="2" t="s">
        <v>18</v>
      </c>
      <c r="B18" s="30">
        <f>+ExpRM!B18-ImpRM!B18</f>
        <v>-1058.58315727</v>
      </c>
      <c r="C18" s="30">
        <f>+ExpRM!C18-ImpRM!C18</f>
        <v>-148.95347818</v>
      </c>
      <c r="D18" s="30">
        <f>+ExpRM!D18-ImpRM!D18</f>
        <v>-3486.303</v>
      </c>
      <c r="E18" s="30">
        <f>+ExpRM!E18-ImpRM!E18</f>
        <v>-1060.2275011000174</v>
      </c>
      <c r="F18" s="30">
        <f>+ExpRM!F18-ImpRM!F18</f>
        <v>2294.8949329100014</v>
      </c>
      <c r="G18" s="30">
        <f>+ExpRM!G18-ImpRM!G18</f>
        <v>722.8843680000004</v>
      </c>
      <c r="H18" s="30">
        <v>51123.81219300002</v>
      </c>
      <c r="I18" s="30">
        <f>+ExpRM!I18-ImpRM!I18</f>
        <v>-160.86263</v>
      </c>
      <c r="J18" s="30">
        <f>+ExpRM!J18-ImpRM!J18</f>
        <v>-214.23999999999978</v>
      </c>
      <c r="K18" s="30">
        <f>+ExpRM!K18-ImpRM!K18</f>
        <v>-246.819222</v>
      </c>
      <c r="L18" s="30">
        <f>SUM(B18:K18)</f>
        <v>47765.60250536</v>
      </c>
      <c r="N18" s="36"/>
      <c r="O18" s="47"/>
      <c r="P18" s="30"/>
    </row>
    <row r="19" spans="1:14" ht="6.75" customHeight="1">
      <c r="A19" s="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N19" s="36"/>
    </row>
    <row r="20" spans="1:16" ht="12.75">
      <c r="A20" s="2" t="s">
        <v>42</v>
      </c>
      <c r="B20" s="30">
        <f>+ExpRM!B20-ImpRM!B20</f>
        <v>2959.1301630099997</v>
      </c>
      <c r="C20" s="30">
        <f>+ExpRM!C20-ImpRM!C20</f>
        <v>38.07400580999996</v>
      </c>
      <c r="D20" s="30">
        <f>+ExpRM!D20-ImpRM!D20</f>
        <v>4367.388000000003</v>
      </c>
      <c r="E20" s="30">
        <f>+ExpRM!E20-ImpRM!E20</f>
        <v>1800.8478439100018</v>
      </c>
      <c r="F20" s="30">
        <f>+ExpRM!F20-ImpRM!F20</f>
        <v>-285.9414801900007</v>
      </c>
      <c r="G20" s="30">
        <f>+ExpRM!G20-ImpRM!G20</f>
        <v>393.176385</v>
      </c>
      <c r="H20" s="30">
        <f>+ExpRM!H20-ImpRM!H20</f>
        <v>-12513.700409000001</v>
      </c>
      <c r="I20" s="30">
        <f>+ExpRM!I20-ImpRM!I20</f>
        <v>-123.755</v>
      </c>
      <c r="J20" s="30">
        <f>+ExpRM!J20-ImpRM!J20</f>
        <v>885.8810000000001</v>
      </c>
      <c r="K20" s="30">
        <f>+ExpRM!K20-ImpRM!K20</f>
        <v>62.554682000000184</v>
      </c>
      <c r="L20" s="30">
        <f>SUM(B20:K20)</f>
        <v>-2416.344809459997</v>
      </c>
      <c r="N20" s="36"/>
      <c r="P20" s="30"/>
    </row>
    <row r="21" spans="1:12" ht="7.5" customHeight="1">
      <c r="A21" s="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6" ht="12.75">
      <c r="A22" s="2" t="s">
        <v>19</v>
      </c>
      <c r="B22" s="30">
        <f>+ExpRM!B22-ImpRM!B22</f>
        <v>-348.74616839000004</v>
      </c>
      <c r="C22" s="30">
        <f>+ExpRM!C22-ImpRM!C22</f>
        <v>-28.155421199999978</v>
      </c>
      <c r="D22" s="30">
        <f>+ExpRM!D22-ImpRM!D22</f>
        <v>-1027.25</v>
      </c>
      <c r="E22" s="30">
        <f>+ExpRM!E22-ImpRM!E22</f>
        <v>2051.4187680100003</v>
      </c>
      <c r="F22" s="30">
        <f>+ExpRM!F22-ImpRM!F22</f>
        <v>-357.95871266999984</v>
      </c>
      <c r="G22" s="30">
        <f>+ExpRM!G22-ImpRM!G22</f>
        <v>-346.1423339999999</v>
      </c>
      <c r="H22" s="30">
        <f>+ExpRM!H22-ImpRM!H22</f>
        <v>-6829.140926</v>
      </c>
      <c r="I22" s="30">
        <f>+ExpRM!I22-ImpRM!I22</f>
        <v>-201.03798</v>
      </c>
      <c r="J22" s="30">
        <f>+ExpRM!J22-ImpRM!J22</f>
        <v>155.5279999999999</v>
      </c>
      <c r="K22" s="30">
        <f>+ExpRM!K22-ImpRM!K22</f>
        <v>-45.079828</v>
      </c>
      <c r="L22" s="30">
        <f>SUM(B22:K22)</f>
        <v>-6976.56460225</v>
      </c>
      <c r="N22" s="36"/>
      <c r="P22" s="30"/>
    </row>
    <row r="23" spans="1:12" ht="7.5" customHeight="1">
      <c r="A23" s="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6" ht="12.75">
      <c r="A24" s="2" t="s">
        <v>20</v>
      </c>
      <c r="B24" s="30">
        <f>+ExpRM!B24-ImpRM!B24</f>
        <v>-90.70811577999984</v>
      </c>
      <c r="C24" s="30">
        <f>+ExpRM!C24-ImpRM!C24</f>
        <v>-176.78765905999995</v>
      </c>
      <c r="D24" s="30">
        <f>+ExpRM!D24-ImpRM!D24</f>
        <v>5127.770000000002</v>
      </c>
      <c r="E24" s="30">
        <f>+ExpRM!E24-ImpRM!E24</f>
        <v>4187.990014569996</v>
      </c>
      <c r="F24" s="30">
        <f>+ExpRM!F24-ImpRM!F24</f>
        <v>-2122.35594363</v>
      </c>
      <c r="G24" s="30">
        <f>+ExpRM!G24-ImpRM!G24</f>
        <v>-779.6959999999999</v>
      </c>
      <c r="H24" s="30">
        <f>+ExpRM!H24-ImpRM!H24</f>
        <v>-21112.568183</v>
      </c>
      <c r="I24" s="30">
        <f>+ExpRM!I24-ImpRM!I24</f>
        <v>-1238.87969</v>
      </c>
      <c r="J24" s="30">
        <f>+ExpRM!J24-ImpRM!J24</f>
        <v>547.857</v>
      </c>
      <c r="K24" s="30">
        <f>+ExpRM!K24-ImpRM!K24</f>
        <v>-368.04458400000004</v>
      </c>
      <c r="L24" s="30">
        <f>SUM(B24:K24)</f>
        <v>-16025.423160900002</v>
      </c>
      <c r="N24" s="36"/>
      <c r="P24" s="30"/>
    </row>
    <row r="25" spans="1:12" ht="7.5" customHeight="1">
      <c r="A25" s="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6" ht="12.75">
      <c r="A26" s="2" t="s">
        <v>38</v>
      </c>
      <c r="B26" s="30">
        <f>+ExpRM!B26-ImpRM!B26</f>
        <v>749.1830128700003</v>
      </c>
      <c r="C26" s="30">
        <f>+ExpRM!C26-ImpRM!C26</f>
        <v>346.67697335</v>
      </c>
      <c r="D26" s="30">
        <f>+ExpRM!D26-ImpRM!D26</f>
        <v>-1932.8070000000007</v>
      </c>
      <c r="E26" s="30">
        <f>+ExpRM!E26-ImpRM!E26</f>
        <v>1266.0578673999999</v>
      </c>
      <c r="F26" s="30">
        <f>+ExpRM!F26-ImpRM!F26</f>
        <v>-860.1605813200001</v>
      </c>
      <c r="G26" s="30">
        <f>+ExpRM!G26-ImpRM!G26</f>
        <v>-622.2629999999999</v>
      </c>
      <c r="H26" s="30">
        <f>+ExpRM!H26-ImpRM!H26</f>
        <v>-16684.641127999996</v>
      </c>
      <c r="I26" s="30">
        <f>+ExpRM!I26-ImpRM!I26</f>
        <v>-120.27906</v>
      </c>
      <c r="J26" s="30">
        <f>+ExpRM!J26-ImpRM!J26</f>
        <v>-101.36200000000008</v>
      </c>
      <c r="K26" s="30">
        <f>+ExpRM!K26-ImpRM!K26</f>
        <v>-47.892298999999994</v>
      </c>
      <c r="L26" s="30">
        <f>SUM(B26:K26)</f>
        <v>-18007.4872147</v>
      </c>
      <c r="N26" s="36"/>
      <c r="P26" s="30"/>
    </row>
    <row r="27" spans="1:12" ht="7.5" customHeight="1">
      <c r="A27" s="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6" ht="12.75">
      <c r="A28" s="2" t="s">
        <v>28</v>
      </c>
      <c r="B28" s="30">
        <f>+ExpRM!B28-ImpRM!B28</f>
        <v>5330.804583409987</v>
      </c>
      <c r="C28" s="30">
        <f>+ExpRM!C28-ImpRM!C28</f>
        <v>115.4531328300005</v>
      </c>
      <c r="D28" s="30">
        <f>+ExpRM!D28-ImpRM!D28</f>
        <v>9818.979</v>
      </c>
      <c r="E28" s="30">
        <f>+ExpRM!E28-ImpRM!E28</f>
        <v>1405.9206148999965</v>
      </c>
      <c r="F28" s="30">
        <f>+ExpRM!F28-ImpRM!F28</f>
        <v>-144.6605757900029</v>
      </c>
      <c r="G28" s="30">
        <f>+ExpRM!G28-ImpRM!G28</f>
        <v>134.66501099999994</v>
      </c>
      <c r="H28" s="30">
        <f>+ExpRM!H28-ImpRM!H28</f>
        <v>-2175.237990999997</v>
      </c>
      <c r="I28" s="30">
        <f>+ExpRM!I28-ImpRM!I28</f>
        <v>296.41838100000007</v>
      </c>
      <c r="J28" s="30">
        <f>+ExpRM!J28-ImpRM!J28</f>
        <v>2282.4700000000003</v>
      </c>
      <c r="K28" s="30">
        <f>+ExpRM!K28-ImpRM!K28</f>
        <v>907.0976709999977</v>
      </c>
      <c r="L28" s="30">
        <f>SUM(B28:K28)</f>
        <v>17971.909827349984</v>
      </c>
      <c r="N28" s="36"/>
      <c r="P28" s="30"/>
    </row>
    <row r="29" spans="1:12" ht="9" customHeight="1">
      <c r="A29" s="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2.75">
      <c r="A30" s="28" t="s">
        <v>29</v>
      </c>
      <c r="B30" s="30">
        <f>+ExpRM!B30-ImpRM!B30</f>
        <v>13257.15480035999</v>
      </c>
      <c r="C30" s="30">
        <f>+ExpRM!C30-ImpRM!C30</f>
        <v>776.6022827400002</v>
      </c>
      <c r="D30" s="30">
        <f>+ExpRM!D30-ImpRM!D30</f>
        <v>21270.771999999997</v>
      </c>
      <c r="E30" s="30">
        <f>+ExpRM!E30-ImpRM!E30</f>
        <v>7679.145135269966</v>
      </c>
      <c r="F30" s="30">
        <f>+ExpRM!F30-ImpRM!F30</f>
        <v>-189.62327967000238</v>
      </c>
      <c r="G30" s="30">
        <f>+ExpRM!G30-ImpRM!G30</f>
        <v>-1229.0912310000003</v>
      </c>
      <c r="H30" s="30">
        <f>+ExpRM!H30-ImpRM!H30</f>
        <v>-4329.345941999956</v>
      </c>
      <c r="I30" s="30">
        <f>+ExpRM!I30-ImpRM!I30</f>
        <v>-1988.4443490000003</v>
      </c>
      <c r="J30" s="30">
        <f>+ExpRM!J30-ImpRM!J30</f>
        <v>2603.0070000000014</v>
      </c>
      <c r="K30" s="30">
        <f>+ExpRM!K30-ImpRM!K30</f>
        <v>-1016.175813000003</v>
      </c>
      <c r="L30" s="30">
        <f>SUM(B30:K30)</f>
        <v>36834.00060369999</v>
      </c>
    </row>
    <row r="31" spans="2:12" ht="9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5">
      <c r="A32" s="6"/>
      <c r="B32" s="41" t="str">
        <f>+Exp!B26</f>
        <v>Enero-setiembre 2008</v>
      </c>
      <c r="C32" s="41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9" customHeight="1">
      <c r="A33" s="4"/>
      <c r="B33" s="30"/>
      <c r="C33" s="30"/>
      <c r="D33" s="42"/>
      <c r="E33" s="42"/>
      <c r="F33" s="42"/>
      <c r="G33" s="42"/>
      <c r="H33" s="42"/>
      <c r="I33" s="42"/>
      <c r="J33" s="42"/>
      <c r="K33" s="42"/>
      <c r="L33" s="30"/>
    </row>
    <row r="34" spans="1:13" ht="12.75">
      <c r="A34" s="5" t="s">
        <v>8</v>
      </c>
      <c r="B34" s="30">
        <f>+ExpRM!B34-ImpRM!B34</f>
        <v>2070.8974253300003</v>
      </c>
      <c r="C34" s="30">
        <f>+ExpRM!C34-ImpRM!C34</f>
        <v>1221.4935283599993</v>
      </c>
      <c r="D34" s="30">
        <f>+ExpRM!D34-ImpRM!D34</f>
        <v>12157.237999999994</v>
      </c>
      <c r="E34" s="30">
        <f>+ExpRM!E34-ImpRM!E34</f>
        <v>-5127.225071720015</v>
      </c>
      <c r="F34" s="30">
        <f>+ExpRM!F34-ImpRM!F34</f>
        <v>119.48439945999962</v>
      </c>
      <c r="G34" s="30">
        <f>+ExpRM!G34-ImpRM!G34</f>
        <v>-1176.232881</v>
      </c>
      <c r="H34" s="30">
        <f>+ExpRM!H34-ImpRM!H34</f>
        <v>1422.284603</v>
      </c>
      <c r="I34" s="30">
        <f>+ExpRM!I34-ImpRM!I34</f>
        <v>-741.1538450000003</v>
      </c>
      <c r="J34" s="30">
        <f>+ExpRM!J34-ImpRM!J34</f>
        <v>-3385.9300000000003</v>
      </c>
      <c r="K34" s="30">
        <f>+ExpRM!K34-ImpRM!K34</f>
        <v>-2098.515525</v>
      </c>
      <c r="L34" s="30"/>
      <c r="M34" s="30"/>
    </row>
    <row r="35" spans="1:12" ht="12.75">
      <c r="A35" s="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2.75">
      <c r="A36" s="5" t="s">
        <v>30</v>
      </c>
      <c r="B36" s="30">
        <f>+ExpRM!B36-ImpRM!B36</f>
        <v>8065.118370449993</v>
      </c>
      <c r="C36" s="30">
        <f>+ExpRM!C36-ImpRM!C36</f>
        <v>422.53070667</v>
      </c>
      <c r="D36" s="30">
        <f>+ExpRM!D36-ImpRM!D36</f>
        <v>7529.664999999979</v>
      </c>
      <c r="E36" s="30">
        <f>+ExpRM!E36-ImpRM!E36</f>
        <v>16011.512045059997</v>
      </c>
      <c r="F36" s="30">
        <f>+ExpRM!F36-ImpRM!F36</f>
        <v>-426.7389643500064</v>
      </c>
      <c r="G36" s="30">
        <f>+ExpRM!G36-ImpRM!G36</f>
        <v>2845.8774249999988</v>
      </c>
      <c r="H36" s="30">
        <f>+ExpRM!H36-ImpRM!H36</f>
        <v>-10362.514525999984</v>
      </c>
      <c r="I36" s="30">
        <f>+ExpRM!I36-ImpRM!I36</f>
        <v>-2077.732615</v>
      </c>
      <c r="J36" s="30">
        <f>+ExpRM!J36-ImpRM!J36</f>
        <v>5318.210000000001</v>
      </c>
      <c r="K36" s="30">
        <f>+ExpRM!K36-ImpRM!K36</f>
        <v>-316.79326800000035</v>
      </c>
      <c r="L36" s="30">
        <f>SUM(B36:K36)</f>
        <v>27009.134173829974</v>
      </c>
    </row>
    <row r="37" spans="1:12" ht="6.75" customHeight="1">
      <c r="A37" s="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2.75">
      <c r="A38" s="2" t="s">
        <v>60</v>
      </c>
      <c r="B38" s="30">
        <f>+ExpRM!B38-ImpRM!B38</f>
        <v>394.1638738900001</v>
      </c>
      <c r="C38" s="30">
        <f>+ExpRM!C38-ImpRM!C38</f>
        <v>50.07549788</v>
      </c>
      <c r="D38" s="30">
        <f>+ExpRM!D38-ImpRM!D38</f>
        <v>4699.791</v>
      </c>
      <c r="E38" s="30">
        <f>+ExpRM!E38-ImpRM!E38</f>
        <v>743.9489504600133</v>
      </c>
      <c r="F38" s="30">
        <f>+ExpRM!F38-ImpRM!F38</f>
        <v>2131.6429667700004</v>
      </c>
      <c r="G38" s="30">
        <f>+ExpRM!G38-ImpRM!G38</f>
        <v>846.8091040000002</v>
      </c>
      <c r="H38" s="30">
        <f>+ExpRM!H38-ImpRM!H38</f>
        <v>3399.3874120000014</v>
      </c>
      <c r="I38" s="30">
        <f>+ExpRM!I38-ImpRM!I38</f>
        <v>59.748000000000005</v>
      </c>
      <c r="J38" s="30">
        <f>+ExpRM!J38-ImpRM!J38</f>
        <v>147.812</v>
      </c>
      <c r="K38" s="30">
        <f>+ExpRM!K38-ImpRM!K38</f>
        <v>116.75164600000005</v>
      </c>
      <c r="L38" s="30">
        <f>SUM(B38:K38)</f>
        <v>12590.130451000015</v>
      </c>
    </row>
    <row r="39" spans="1:12" ht="6.75" customHeight="1">
      <c r="A39" s="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2.75">
      <c r="A40" s="2" t="s">
        <v>58</v>
      </c>
      <c r="B40" s="30">
        <f>+ExpRM!B40-ImpRM!B40</f>
        <v>98.59167571000006</v>
      </c>
      <c r="C40" s="30">
        <f>+ExpRM!C40-ImpRM!C40</f>
        <v>40.72932130999999</v>
      </c>
      <c r="D40" s="30">
        <f>+ExpRM!D40-ImpRM!D40</f>
        <v>-1007.892</v>
      </c>
      <c r="E40" s="30">
        <f>+ExpRM!E40-ImpRM!E40</f>
        <v>405.51949784999863</v>
      </c>
      <c r="F40" s="30">
        <f>+ExpRM!F40-ImpRM!F40</f>
        <v>-313.01606219999996</v>
      </c>
      <c r="G40" s="30">
        <f>+ExpRM!G40-ImpRM!G40</f>
        <v>-189.302</v>
      </c>
      <c r="H40" s="30">
        <f>+ExpRM!H40-ImpRM!H40</f>
        <v>-1776.1311919999998</v>
      </c>
      <c r="I40" s="30">
        <f>+ExpRM!I40-ImpRM!I40</f>
        <v>-6.709</v>
      </c>
      <c r="J40" s="30">
        <f>+ExpRM!J40-ImpRM!J40</f>
        <v>1163.974</v>
      </c>
      <c r="K40" s="30">
        <f>+ExpRM!K40-ImpRM!K40</f>
        <v>-125.398329</v>
      </c>
      <c r="L40" s="30">
        <f>SUM(B40:K40)</f>
        <v>-1709.634088330001</v>
      </c>
    </row>
    <row r="41" spans="1:14" ht="12.75">
      <c r="A41" s="2" t="s">
        <v>18</v>
      </c>
      <c r="B41" s="30">
        <f>+ExpRM!B41-ImpRM!B41</f>
        <v>-1311.8736147099999</v>
      </c>
      <c r="C41" s="30">
        <f>+ExpRM!C41-ImpRM!C41</f>
        <v>6.379475079999963</v>
      </c>
      <c r="D41" s="30">
        <f>+ExpRM!D41-ImpRM!D41</f>
        <v>2461.360999999997</v>
      </c>
      <c r="E41" s="30">
        <f>+ExpRM!E41-ImpRM!E41</f>
        <v>-2544.72446571001</v>
      </c>
      <c r="F41" s="30">
        <f>+ExpRM!F41-ImpRM!F41</f>
        <v>2779.5229903299987</v>
      </c>
      <c r="G41" s="30">
        <f>+ExpRM!G41-ImpRM!G41</f>
        <v>4585.01356</v>
      </c>
      <c r="H41" s="30">
        <f>+ExpRM!H41-ImpRM!H41</f>
        <v>65063.878184999994</v>
      </c>
      <c r="I41" s="30">
        <f>+ExpRM!I41-ImpRM!I41</f>
        <v>-217.605633</v>
      </c>
      <c r="J41" s="30">
        <f>+ExpRM!J41-ImpRM!J41</f>
        <v>217.13700000000063</v>
      </c>
      <c r="K41" s="30">
        <f>+ExpRM!K41-ImpRM!K41</f>
        <v>-260.481352</v>
      </c>
      <c r="L41" s="30">
        <f>SUM(B41:K41)</f>
        <v>70778.60714498998</v>
      </c>
      <c r="N41" s="36"/>
    </row>
    <row r="42" spans="1:12" ht="6.75" customHeight="1">
      <c r="A42" s="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4" ht="12.75">
      <c r="A43" s="2" t="s">
        <v>42</v>
      </c>
      <c r="B43" s="30">
        <f>+ExpRM!B43-ImpRM!B43</f>
        <v>3474.380130360001</v>
      </c>
      <c r="C43" s="30">
        <f>+ExpRM!C43-ImpRM!C43</f>
        <v>24.51068461</v>
      </c>
      <c r="D43" s="30">
        <f>+ExpRM!D43-ImpRM!D43</f>
        <v>8351.807</v>
      </c>
      <c r="E43" s="30">
        <f>+ExpRM!E43-ImpRM!E43</f>
        <v>8315.518582349998</v>
      </c>
      <c r="F43" s="30">
        <f>+ExpRM!F43-ImpRM!F43</f>
        <v>-1.0596459000007599</v>
      </c>
      <c r="G43" s="30">
        <f>+ExpRM!G43-ImpRM!G43</f>
        <v>444.4199490000001</v>
      </c>
      <c r="H43" s="30">
        <f>+ExpRM!H43-ImpRM!H43</f>
        <v>-16698.339601000003</v>
      </c>
      <c r="I43" s="30">
        <f>+ExpRM!I43-ImpRM!I43</f>
        <v>-13.083309999999926</v>
      </c>
      <c r="J43" s="30">
        <f>+ExpRM!J43-ImpRM!J43</f>
        <v>1637.9560000000001</v>
      </c>
      <c r="K43" s="30">
        <f>+ExpRM!K43-ImpRM!K43</f>
        <v>347.3097580000001</v>
      </c>
      <c r="L43" s="30">
        <f>SUM(B43:K43)</f>
        <v>5883.419547419996</v>
      </c>
      <c r="N43" s="36"/>
    </row>
    <row r="44" spans="1:12" ht="7.5" customHeight="1">
      <c r="A44" s="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2.75">
      <c r="A45" s="2" t="s">
        <v>19</v>
      </c>
      <c r="B45" s="30">
        <f>+ExpRM!B45-ImpRM!B45</f>
        <v>-644.8743213300002</v>
      </c>
      <c r="C45" s="30">
        <f>+ExpRM!C45-ImpRM!C45</f>
        <v>-194.48097628000002</v>
      </c>
      <c r="D45" s="30">
        <f>+ExpRM!D45-ImpRM!D45</f>
        <v>-607.0469999999996</v>
      </c>
      <c r="E45" s="30">
        <f>+ExpRM!E45-ImpRM!E45</f>
        <v>3688.236672010001</v>
      </c>
      <c r="F45" s="30">
        <f>+ExpRM!F45-ImpRM!F45</f>
        <v>-577.2955306999997</v>
      </c>
      <c r="G45" s="30">
        <f>+ExpRM!G45-ImpRM!G45</f>
        <v>-460.962563</v>
      </c>
      <c r="H45" s="30">
        <f>+ExpRM!H45-ImpRM!H45</f>
        <v>-10585.318081</v>
      </c>
      <c r="I45" s="30">
        <f>+ExpRM!I45-ImpRM!I45</f>
        <v>-225.03930000000003</v>
      </c>
      <c r="J45" s="30">
        <f>+ExpRM!J45-ImpRM!J45</f>
        <v>568.045</v>
      </c>
      <c r="K45" s="30">
        <f>+ExpRM!K45-ImpRM!K45</f>
        <v>-32.309855999999996</v>
      </c>
      <c r="L45" s="30">
        <f>SUM(B45:K45)</f>
        <v>-9071.045956299999</v>
      </c>
    </row>
    <row r="46" spans="1:12" ht="7.5" customHeight="1">
      <c r="A46" s="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12.75">
      <c r="A47" s="2" t="s">
        <v>20</v>
      </c>
      <c r="B47" s="30">
        <f>+ExpRM!B47-ImpRM!B47</f>
        <v>-30.514224369999283</v>
      </c>
      <c r="C47" s="30">
        <f>+ExpRM!C47-ImpRM!C47</f>
        <v>-204.22527220999996</v>
      </c>
      <c r="D47" s="30">
        <f>+ExpRM!D47-ImpRM!D47</f>
        <v>-353.1329999999998</v>
      </c>
      <c r="E47" s="30">
        <f>+ExpRM!E47-ImpRM!E47</f>
        <v>2791.514162540014</v>
      </c>
      <c r="F47" s="30">
        <f>+ExpRM!F47-ImpRM!F47</f>
        <v>-3003.10454249</v>
      </c>
      <c r="G47" s="30">
        <f>+ExpRM!G47-ImpRM!G47</f>
        <v>-845.2370000000001</v>
      </c>
      <c r="H47" s="30">
        <f>+ExpRM!H47-ImpRM!H47</f>
        <v>-24604.290995</v>
      </c>
      <c r="I47" s="30">
        <f>+ExpRM!I47-ImpRM!I47</f>
        <v>-1768.66676</v>
      </c>
      <c r="J47" s="30">
        <f>+ExpRM!J47-ImpRM!J47</f>
        <v>251.26999999999998</v>
      </c>
      <c r="K47" s="30">
        <f>+ExpRM!K47-ImpRM!K47</f>
        <v>-503.16433199999994</v>
      </c>
      <c r="L47" s="30">
        <f>SUM(B47:K47)</f>
        <v>-28269.551963529986</v>
      </c>
    </row>
    <row r="48" spans="1:12" ht="7.5" customHeight="1">
      <c r="A48" s="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ht="12.75">
      <c r="A49" s="2" t="s">
        <v>38</v>
      </c>
      <c r="B49" s="30">
        <f>+ExpRM!B49-ImpRM!B49</f>
        <v>99.04505015000018</v>
      </c>
      <c r="C49" s="30">
        <f>+ExpRM!C49-ImpRM!C49</f>
        <v>589.1432051400001</v>
      </c>
      <c r="D49" s="30">
        <f>+ExpRM!D49-ImpRM!D49</f>
        <v>-4234.612999999999</v>
      </c>
      <c r="E49" s="30">
        <f>+ExpRM!E49-ImpRM!E49</f>
        <v>2141.6558944900003</v>
      </c>
      <c r="F49" s="30">
        <f>+ExpRM!F49-ImpRM!F49</f>
        <v>-639.8872394000001</v>
      </c>
      <c r="G49" s="30">
        <f>+ExpRM!G49-ImpRM!G49</f>
        <v>-785.3409999999999</v>
      </c>
      <c r="H49" s="30">
        <f>+ExpRM!H49-ImpRM!H49</f>
        <v>-22416.913985000003</v>
      </c>
      <c r="I49" s="30">
        <f>+ExpRM!I49-ImpRM!I49</f>
        <v>-150.55193300000002</v>
      </c>
      <c r="J49" s="30">
        <f>+ExpRM!J49-ImpRM!J49</f>
        <v>-244.92599999999993</v>
      </c>
      <c r="K49" s="30">
        <f>+ExpRM!K49-ImpRM!K49</f>
        <v>-74.82827899999997</v>
      </c>
      <c r="L49" s="30">
        <f>SUM(B49:K49)</f>
        <v>-25717.21728662</v>
      </c>
    </row>
    <row r="50" spans="1:12" ht="7.5" customHeight="1">
      <c r="A50" s="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12.75">
      <c r="A51" s="2" t="s">
        <v>28</v>
      </c>
      <c r="B51" s="30">
        <f>+ExpRM!B51-ImpRM!B51</f>
        <v>5986.199800749994</v>
      </c>
      <c r="C51" s="30">
        <f>+ExpRM!C51-ImpRM!C51</f>
        <v>110.39877113999984</v>
      </c>
      <c r="D51" s="30">
        <f>+ExpRM!D51-ImpRM!D51</f>
        <v>-1780.6089999999967</v>
      </c>
      <c r="E51" s="30">
        <f>+ExpRM!E51-ImpRM!E51</f>
        <v>469.8427510699853</v>
      </c>
      <c r="F51" s="30">
        <f>+ExpRM!F51-ImpRM!F51</f>
        <v>-803.5419007600024</v>
      </c>
      <c r="G51" s="30">
        <f>+ExpRM!G51-ImpRM!G51</f>
        <v>-749.5226250000001</v>
      </c>
      <c r="H51" s="30">
        <f>+ExpRM!H51-ImpRM!H51</f>
        <v>-2744.786268999994</v>
      </c>
      <c r="I51" s="30">
        <f>+ExpRM!I51-ImpRM!I51</f>
        <v>244.175321</v>
      </c>
      <c r="J51" s="30">
        <f>+ExpRM!J51-ImpRM!J51</f>
        <v>1576.9419999999998</v>
      </c>
      <c r="K51" s="30">
        <f>+ExpRM!K51-ImpRM!K51</f>
        <v>215.3274759999997</v>
      </c>
      <c r="L51" s="30">
        <f>SUM(B51:K51)</f>
        <v>2524.4263251999864</v>
      </c>
    </row>
    <row r="52" spans="1:12" ht="9" customHeight="1">
      <c r="A52" s="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12.75">
      <c r="A53" s="28" t="s">
        <v>29</v>
      </c>
      <c r="B53" s="30">
        <f>+ExpRM!B53-ImpRM!B53</f>
        <v>10136.015795779997</v>
      </c>
      <c r="C53" s="30">
        <f>+ExpRM!C53-ImpRM!C53</f>
        <v>1644.0242350299986</v>
      </c>
      <c r="D53" s="30">
        <f>+ExpRM!D53-ImpRM!D53</f>
        <v>19686.902999999962</v>
      </c>
      <c r="E53" s="30">
        <f>+ExpRM!E53-ImpRM!E53</f>
        <v>10884.286973339986</v>
      </c>
      <c r="F53" s="30">
        <f>+ExpRM!F53-ImpRM!F53</f>
        <v>-307.254564890005</v>
      </c>
      <c r="G53" s="30">
        <f>+ExpRM!G53-ImpRM!G53</f>
        <v>1669.6445439999989</v>
      </c>
      <c r="H53" s="30">
        <f>+ExpRM!H53-ImpRM!H53</f>
        <v>-8940.229923000006</v>
      </c>
      <c r="I53" s="30">
        <f>+ExpRM!I53-ImpRM!I53</f>
        <v>-2818.8864599999997</v>
      </c>
      <c r="J53" s="30">
        <f>+ExpRM!J53-ImpRM!J53</f>
        <v>1932.2800000000025</v>
      </c>
      <c r="K53" s="30">
        <f>+ExpRM!K53-ImpRM!K53</f>
        <v>-2415.308793</v>
      </c>
      <c r="L53" s="30">
        <f>SUM(B53:K53)</f>
        <v>31471.474807259936</v>
      </c>
    </row>
    <row r="54" spans="1:12" ht="9" customHeight="1" thickBot="1">
      <c r="A54" s="10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2.25" customHeight="1">
      <c r="A55" s="1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s="32" customFormat="1" ht="12">
      <c r="A56" s="32" t="s">
        <v>55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1:12" s="32" customFormat="1" ht="12">
      <c r="A57" s="32" t="str">
        <f>+Imp!A60</f>
        <v> Nota: importaciones a valores CIF excepto Brasil, México y Paraguay a valores FOB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2:12" s="32" customFormat="1" ht="12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Fernando Correa</cp:lastModifiedBy>
  <cp:lastPrinted>2008-09-08T12:33:59Z</cp:lastPrinted>
  <dcterms:created xsi:type="dcterms:W3CDTF">2004-06-14T13:52:53Z</dcterms:created>
  <dcterms:modified xsi:type="dcterms:W3CDTF">2009-12-10T19:54:30Z</dcterms:modified>
  <cp:category/>
  <cp:version/>
  <cp:contentType/>
  <cp:contentStatus/>
</cp:coreProperties>
</file>