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1970" windowHeight="321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'Exp'!$A$1:$L$59</definedName>
    <definedName name="_xlnm.Print_Area" localSheetId="3">'ExpRM'!$A$1:$L$74</definedName>
    <definedName name="_xlnm.Print_Area" localSheetId="4">'ImpRM'!$A$1:$M$75</definedName>
    <definedName name="_xlnm.Print_Area" localSheetId="2">'Part'!$A$1:$N$59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<sst xmlns="http://schemas.openxmlformats.org/spreadsheetml/2006/main" count="355" uniqueCount="69">
  <si>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</si>
  <si>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</si>
  <si>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</si>
  <si>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</si>
  <si>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</si>
  <si>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</si>
  <si>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</si>
  <si>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</si>
  <si>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</si>
  <si>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</si>
  <si>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</si>
  <si>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</si>
  <si>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</si>
  <si>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</si>
  <si>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</si>
  <si>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</si>
  <si>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</si>
  <si>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</si>
  <si>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</si>
  <si>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</si>
  <si>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</si>
  <si>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</si>
  <si>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</si>
  <si>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</si>
  <si>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</si>
  <si>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</si>
  <si>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</si>
  <si>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</si>
  <si>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</si>
  <si>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</si>
  <si>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</si>
  <si>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</si>
  <si>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</si>
  <si>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</si>
  <si>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</si>
  <si>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</si>
  <si>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</si>
  <si>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</si>
  <si>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</si>
  <si>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</si>
  <si>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</si>
  <si>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</si>
  <si>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</si>
  <si>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</si>
  <si>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PARTICIPACIÓN EN EL COMERCIO INTRARREGIONAL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</si>
  <si>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</si>
  <si>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</si>
  <si>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</si>
  <si>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</si>
  <si>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</si>
  <si>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</si>
  <si>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</si>
  <si>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</si>
  <si>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</si>
  <si>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</si>
  <si>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</si>
  <si>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Contribución al crecimiento</t>
  </si>
  <si>
    <t>Se destacan en negrita las participaciones y contribuciones mayores al 2%, y en sombreado las contribuciones negativas.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</si>
  <si>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</si>
  <si>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</si>
  <si>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</si>
  <si>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</si>
  <si>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</si>
  <si>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</si>
  <si>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</si>
  <si>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</si>
  <si>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Enero-diciembre 2010-2011</t>
  </si>
  <si>
    <t>ARGENTINA, BOLIVIA, BRASIL, CHILE, COLOMBIA, ECUADOR, MÉXICO, PARAGUAY, PERÚ, URUGUAY Y VENEZUELA</t>
  </si>
  <si>
    <t>2011</t>
  </si>
</sst>
</file>

<file path=xl/styles.xml><?xml version="1.0" encoding="utf-8"?>
<styleSheet xmlns="http://schemas.openxmlformats.org/spreadsheetml/2006/main">
  <numFmts count="5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left" vertical="center"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>
      <alignment horizontal="left" vertical="center"/>
    </xf>
    <xf numFmtId="0" fontId="3" fillId="34" borderId="11" xfId="33" applyFont="1" applyFill="1" applyBorder="1" applyAlignment="1" applyProtection="1">
      <alignment horizontal="centerContinuous" vertical="center"/>
      <protection/>
    </xf>
    <xf numFmtId="0" fontId="3" fillId="34" borderId="11" xfId="33" applyFont="1" applyFill="1" applyBorder="1" applyAlignment="1" applyProtection="1">
      <alignment horizontal="center" vertical="center"/>
      <protection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center" vertical="center"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2" fillId="33" borderId="12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0" sqref="A60:IV69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21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2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2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7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customHeight="1" thickBot="1">
      <c r="A7" s="50"/>
      <c r="B7" s="25" t="s">
        <v>25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customHeight="1" thickBot="1">
      <c r="A8" s="50" t="s">
        <v>0</v>
      </c>
      <c r="B8" s="25" t="s">
        <v>30</v>
      </c>
      <c r="C8" s="25" t="s">
        <v>31</v>
      </c>
      <c r="D8" s="25" t="s">
        <v>32</v>
      </c>
      <c r="E8" s="51" t="s">
        <v>33</v>
      </c>
      <c r="F8" s="25" t="s">
        <v>40</v>
      </c>
      <c r="G8" s="25" t="s">
        <v>34</v>
      </c>
      <c r="H8" s="25" t="s">
        <v>35</v>
      </c>
      <c r="I8" s="25" t="s">
        <v>41</v>
      </c>
      <c r="J8" s="25" t="s">
        <v>37</v>
      </c>
      <c r="K8" s="25" t="s">
        <v>38</v>
      </c>
      <c r="L8" s="25" t="s">
        <v>18</v>
      </c>
    </row>
    <row r="9" spans="1:12" ht="9" customHeight="1">
      <c r="A9" s="5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53"/>
      <c r="B10" s="53" t="str">
        <f>CONCATENATE(LEFT(A4,LEN(A4)-9),RIGHT(A4,4))</f>
        <v>Enero-diciembre 2011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9" customHeight="1">
      <c r="A11" s="5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3" s="4" customFormat="1" ht="12.75">
      <c r="A12" s="33" t="s">
        <v>1</v>
      </c>
      <c r="B12" s="71"/>
      <c r="C12" s="71">
        <v>1016.323</v>
      </c>
      <c r="D12" s="71">
        <v>22709.344</v>
      </c>
      <c r="E12" s="71">
        <v>1308.9793687300007</v>
      </c>
      <c r="F12" s="71">
        <v>305.24952458999996</v>
      </c>
      <c r="G12" s="71">
        <v>88.982522</v>
      </c>
      <c r="H12" s="71">
        <v>1958.140229</v>
      </c>
      <c r="I12" s="71">
        <v>972.898605</v>
      </c>
      <c r="J12" s="71">
        <v>191.83164069999998</v>
      </c>
      <c r="K12" s="71">
        <v>588.4237870000001</v>
      </c>
      <c r="L12" s="71">
        <f>SUM(B12:K12)</f>
        <v>29140.172677019997</v>
      </c>
      <c r="M12" s="12"/>
    </row>
    <row r="13" spans="1:13" s="4" customFormat="1" ht="12.75">
      <c r="A13" s="33" t="s">
        <v>2</v>
      </c>
      <c r="B13" s="71">
        <v>771.89869664</v>
      </c>
      <c r="C13" s="71"/>
      <c r="D13" s="71">
        <v>1511.499</v>
      </c>
      <c r="E13" s="71">
        <v>377.7435126699996</v>
      </c>
      <c r="F13" s="71">
        <v>141.30042616</v>
      </c>
      <c r="G13" s="71">
        <v>22.494215000000004</v>
      </c>
      <c r="H13" s="71">
        <v>119.406807</v>
      </c>
      <c r="I13" s="71">
        <v>55.802943</v>
      </c>
      <c r="J13" s="71">
        <v>452.21993069999996</v>
      </c>
      <c r="K13" s="71">
        <v>19.888269</v>
      </c>
      <c r="L13" s="71">
        <f aca="true" t="shared" si="0" ref="L13:L23">SUM(B13:K13)</f>
        <v>3472.25380017</v>
      </c>
      <c r="M13" s="12"/>
    </row>
    <row r="14" spans="1:13" s="4" customFormat="1" ht="12.75">
      <c r="A14" s="33" t="s">
        <v>3</v>
      </c>
      <c r="B14" s="71">
        <v>17701.8303485</v>
      </c>
      <c r="C14" s="71">
        <v>3033.307</v>
      </c>
      <c r="D14" s="71"/>
      <c r="E14" s="71">
        <v>4481.6465200699995</v>
      </c>
      <c r="F14" s="71">
        <v>1370.3084198800002</v>
      </c>
      <c r="G14" s="71">
        <v>89.470172</v>
      </c>
      <c r="H14" s="71">
        <v>4891.328635</v>
      </c>
      <c r="I14" s="71">
        <v>783.7346239999999</v>
      </c>
      <c r="J14" s="71">
        <v>1266.9490252</v>
      </c>
      <c r="K14" s="71">
        <v>1625.66446</v>
      </c>
      <c r="L14" s="71">
        <f t="shared" si="0"/>
        <v>35244.23920465</v>
      </c>
      <c r="M14" s="12"/>
    </row>
    <row r="15" spans="1:13" s="4" customFormat="1" ht="12.75">
      <c r="A15" s="33" t="s">
        <v>4</v>
      </c>
      <c r="B15" s="71">
        <v>4752.172395770001</v>
      </c>
      <c r="C15" s="71">
        <v>157.506</v>
      </c>
      <c r="D15" s="71">
        <v>5418.067</v>
      </c>
      <c r="E15" s="71"/>
      <c r="F15" s="71">
        <v>2205.0064677600003</v>
      </c>
      <c r="G15" s="71">
        <v>898.4003790000002</v>
      </c>
      <c r="H15" s="71">
        <v>2072.033566</v>
      </c>
      <c r="I15" s="71">
        <v>488.549216</v>
      </c>
      <c r="J15" s="71">
        <v>1976.566558</v>
      </c>
      <c r="K15" s="71">
        <v>139.203777</v>
      </c>
      <c r="L15" s="71">
        <f t="shared" si="0"/>
        <v>18107.50535953</v>
      </c>
      <c r="M15" s="12"/>
    </row>
    <row r="16" spans="1:13" s="4" customFormat="1" ht="12.75">
      <c r="A16" s="37" t="s">
        <v>5</v>
      </c>
      <c r="B16" s="71">
        <v>1846.6484920500002</v>
      </c>
      <c r="C16" s="71">
        <v>241.945</v>
      </c>
      <c r="D16" s="71">
        <v>2577.417</v>
      </c>
      <c r="E16" s="71">
        <v>974.1179600199997</v>
      </c>
      <c r="F16" s="71"/>
      <c r="G16" s="71">
        <v>1022.8319829999999</v>
      </c>
      <c r="H16" s="71">
        <v>5632.674398</v>
      </c>
      <c r="I16" s="71">
        <v>21.765664</v>
      </c>
      <c r="J16" s="71">
        <v>1042.3245582999998</v>
      </c>
      <c r="K16" s="71">
        <v>32.338321</v>
      </c>
      <c r="L16" s="71">
        <f t="shared" si="0"/>
        <v>13392.063376369999</v>
      </c>
      <c r="M16" s="12"/>
    </row>
    <row r="17" spans="1:13" s="4" customFormat="1" ht="12.75">
      <c r="A17" s="33" t="s">
        <v>7</v>
      </c>
      <c r="B17" s="71">
        <v>115.16622987</v>
      </c>
      <c r="C17" s="71">
        <v>0.368</v>
      </c>
      <c r="D17" s="71">
        <v>550.169</v>
      </c>
      <c r="E17" s="71">
        <v>45.03879342</v>
      </c>
      <c r="F17" s="71">
        <v>40.354717750000006</v>
      </c>
      <c r="G17" s="71">
        <v>11.876</v>
      </c>
      <c r="H17" s="71">
        <v>356.715642</v>
      </c>
      <c r="I17" s="71">
        <v>0.306065</v>
      </c>
      <c r="J17" s="71">
        <v>14.3816271</v>
      </c>
      <c r="K17" s="71">
        <v>65.296931</v>
      </c>
      <c r="L17" s="71">
        <f t="shared" si="0"/>
        <v>1199.67300614</v>
      </c>
      <c r="M17" s="12"/>
    </row>
    <row r="18" spans="1:13" s="4" customFormat="1" ht="12.75">
      <c r="A18" s="33" t="s">
        <v>16</v>
      </c>
      <c r="B18" s="71">
        <v>493.06143518999994</v>
      </c>
      <c r="C18" s="71">
        <v>77.97</v>
      </c>
      <c r="D18" s="71">
        <v>933.178</v>
      </c>
      <c r="E18" s="71">
        <v>562.9691446499996</v>
      </c>
      <c r="F18" s="71">
        <v>1908.59166934</v>
      </c>
      <c r="G18" s="71"/>
      <c r="H18" s="71">
        <v>832.037398</v>
      </c>
      <c r="I18" s="71">
        <v>8.381827999999999</v>
      </c>
      <c r="J18" s="71">
        <v>833.8728858</v>
      </c>
      <c r="K18" s="71">
        <v>11.810444</v>
      </c>
      <c r="L18" s="71">
        <f t="shared" si="0"/>
        <v>5661.872804979998</v>
      </c>
      <c r="M18" s="12"/>
    </row>
    <row r="19" spans="1:13" s="4" customFormat="1" ht="12.75">
      <c r="A19" s="33" t="s">
        <v>8</v>
      </c>
      <c r="B19" s="71">
        <v>939.9441241499999</v>
      </c>
      <c r="C19" s="71">
        <v>54.292</v>
      </c>
      <c r="D19" s="71">
        <v>3959.713</v>
      </c>
      <c r="E19" s="71">
        <v>1950.2748976900014</v>
      </c>
      <c r="F19" s="71">
        <v>704.9382679400001</v>
      </c>
      <c r="G19" s="71">
        <v>98.32037500000001</v>
      </c>
      <c r="H19" s="71"/>
      <c r="I19" s="71">
        <v>9.813861999999999</v>
      </c>
      <c r="J19" s="71">
        <v>451.8406649</v>
      </c>
      <c r="K19" s="71">
        <v>163.148662</v>
      </c>
      <c r="L19" s="71">
        <f t="shared" si="0"/>
        <v>8332.285853680001</v>
      </c>
      <c r="M19" s="12"/>
    </row>
    <row r="20" spans="1:13" s="4" customFormat="1" ht="12.75">
      <c r="A20" s="33" t="s">
        <v>9</v>
      </c>
      <c r="B20" s="71">
        <v>1385.07582209</v>
      </c>
      <c r="C20" s="71">
        <v>26.656</v>
      </c>
      <c r="D20" s="71">
        <v>2968.573</v>
      </c>
      <c r="E20" s="71">
        <v>160.03934320000005</v>
      </c>
      <c r="F20" s="71">
        <v>12.72912314</v>
      </c>
      <c r="G20" s="71">
        <v>1.735</v>
      </c>
      <c r="H20" s="71">
        <v>122.22693799999999</v>
      </c>
      <c r="I20" s="71"/>
      <c r="J20" s="71">
        <v>10.0739085</v>
      </c>
      <c r="K20" s="71">
        <v>192.071585</v>
      </c>
      <c r="L20" s="71">
        <f t="shared" si="0"/>
        <v>4879.180719929999</v>
      </c>
      <c r="M20" s="12"/>
    </row>
    <row r="21" spans="1:13" s="4" customFormat="1" ht="12.75">
      <c r="A21" s="33" t="s">
        <v>10</v>
      </c>
      <c r="B21" s="71">
        <v>1827.16324382</v>
      </c>
      <c r="C21" s="71">
        <v>465.707</v>
      </c>
      <c r="D21" s="71">
        <v>2262.92</v>
      </c>
      <c r="E21" s="71">
        <v>1786.685972730001</v>
      </c>
      <c r="F21" s="71">
        <v>1396.8667612000002</v>
      </c>
      <c r="G21" s="71">
        <v>1724.1886820000004</v>
      </c>
      <c r="H21" s="71">
        <v>1286.37085</v>
      </c>
      <c r="I21" s="71">
        <v>114.21259500000001</v>
      </c>
      <c r="J21" s="71"/>
      <c r="K21" s="71">
        <v>102.339538</v>
      </c>
      <c r="L21" s="71">
        <f t="shared" si="0"/>
        <v>10966.45464275</v>
      </c>
      <c r="M21" s="12"/>
    </row>
    <row r="22" spans="1:13" s="4" customFormat="1" ht="12.75">
      <c r="A22" s="33" t="s">
        <v>11</v>
      </c>
      <c r="B22" s="71">
        <v>2085.21481782</v>
      </c>
      <c r="C22" s="71">
        <v>7.187</v>
      </c>
      <c r="D22" s="71">
        <v>2174.589</v>
      </c>
      <c r="E22" s="71">
        <v>166.46322915999997</v>
      </c>
      <c r="F22" s="71">
        <v>22.14814705</v>
      </c>
      <c r="G22" s="71">
        <v>50.426</v>
      </c>
      <c r="H22" s="71">
        <v>270.965062</v>
      </c>
      <c r="I22" s="71">
        <v>1061.7897169999999</v>
      </c>
      <c r="J22" s="71">
        <v>44.24143670000001</v>
      </c>
      <c r="K22" s="71"/>
      <c r="L22" s="71">
        <f t="shared" si="0"/>
        <v>5883.024409730001</v>
      </c>
      <c r="M22" s="12"/>
    </row>
    <row r="23" spans="1:13" s="4" customFormat="1" ht="12.75">
      <c r="A23" s="33" t="s">
        <v>12</v>
      </c>
      <c r="B23" s="71">
        <v>1910.25062015</v>
      </c>
      <c r="C23" s="71">
        <v>297.642</v>
      </c>
      <c r="D23" s="71">
        <v>4591.848</v>
      </c>
      <c r="E23" s="71">
        <v>692.4175290299994</v>
      </c>
      <c r="F23" s="71">
        <v>1750.40964318</v>
      </c>
      <c r="G23" s="71">
        <v>1443.0180429999998</v>
      </c>
      <c r="H23" s="71">
        <v>1661.137064</v>
      </c>
      <c r="I23" s="71">
        <v>92.298867</v>
      </c>
      <c r="J23" s="71">
        <v>921.5158794</v>
      </c>
      <c r="K23" s="71">
        <v>313.561618</v>
      </c>
      <c r="L23" s="71">
        <f t="shared" si="0"/>
        <v>13674.09926376</v>
      </c>
      <c r="M23" s="12"/>
    </row>
    <row r="24" spans="1:12" s="5" customFormat="1" ht="15" customHeight="1">
      <c r="A24" s="41" t="s">
        <v>29</v>
      </c>
      <c r="B24" s="57">
        <f aca="true" t="shared" si="1" ref="B24:K24">SUM(B12:B23)</f>
        <v>33828.426226049996</v>
      </c>
      <c r="C24" s="57">
        <f t="shared" si="1"/>
        <v>5378.903</v>
      </c>
      <c r="D24" s="57">
        <f t="shared" si="1"/>
        <v>49657.317</v>
      </c>
      <c r="E24" s="57">
        <f t="shared" si="1"/>
        <v>12506.37627137</v>
      </c>
      <c r="F24" s="57">
        <f t="shared" si="1"/>
        <v>9857.903167990002</v>
      </c>
      <c r="G24" s="57">
        <f t="shared" si="1"/>
        <v>5451.7433710000005</v>
      </c>
      <c r="H24" s="57">
        <f t="shared" si="1"/>
        <v>19203.036588999996</v>
      </c>
      <c r="I24" s="57">
        <f t="shared" si="1"/>
        <v>3609.5539860000004</v>
      </c>
      <c r="J24" s="57">
        <f t="shared" si="1"/>
        <v>7205.818115299999</v>
      </c>
      <c r="K24" s="57">
        <f t="shared" si="1"/>
        <v>3253.747392000001</v>
      </c>
      <c r="L24" s="57">
        <f>SUM(B24:K24)</f>
        <v>149952.82511871002</v>
      </c>
    </row>
    <row r="25" spans="1:12" ht="12.75">
      <c r="A25" s="20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5">
      <c r="A26" s="53"/>
      <c r="B26" s="53" t="str">
        <f>LEFT(A4,LEN(A4)-5)</f>
        <v>Enero-diciembre 2010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9" customHeight="1">
      <c r="A27" s="55"/>
      <c r="B27" s="20"/>
      <c r="C27" s="20"/>
      <c r="D27" s="54"/>
      <c r="E27" s="54"/>
      <c r="F27" s="54"/>
      <c r="G27" s="54"/>
      <c r="H27" s="54"/>
      <c r="I27" s="54"/>
      <c r="J27" s="54"/>
      <c r="K27" s="54"/>
      <c r="L27" s="20"/>
    </row>
    <row r="28" spans="1:13" ht="14.25" customHeight="1">
      <c r="A28" s="33" t="s">
        <v>1</v>
      </c>
      <c r="B28" s="71"/>
      <c r="C28" s="71">
        <v>578.235</v>
      </c>
      <c r="D28" s="71">
        <v>18522.521</v>
      </c>
      <c r="E28" s="71">
        <v>1103.8173129199997</v>
      </c>
      <c r="F28" s="71">
        <v>130.38238958</v>
      </c>
      <c r="G28" s="71">
        <v>114.29745599999998</v>
      </c>
      <c r="H28" s="71">
        <v>1768.791088</v>
      </c>
      <c r="I28" s="71">
        <v>538.129779</v>
      </c>
      <c r="J28" s="71">
        <v>151.2652039</v>
      </c>
      <c r="K28" s="71">
        <v>573.461627</v>
      </c>
      <c r="L28" s="71">
        <f>SUM(B28:K28)</f>
        <v>23480.9008564</v>
      </c>
      <c r="M28" s="11"/>
    </row>
    <row r="29" spans="1:13" ht="14.25" customHeight="1">
      <c r="A29" s="33" t="s">
        <v>2</v>
      </c>
      <c r="B29" s="71">
        <v>607.55980123</v>
      </c>
      <c r="C29" s="71"/>
      <c r="D29" s="71">
        <v>1162.82</v>
      </c>
      <c r="E29" s="71">
        <v>306.9303882399996</v>
      </c>
      <c r="F29" s="71">
        <v>106.64637653</v>
      </c>
      <c r="G29" s="71">
        <v>13.675626</v>
      </c>
      <c r="H29" s="71">
        <v>97.214274</v>
      </c>
      <c r="I29" s="71">
        <v>34.850013</v>
      </c>
      <c r="J29" s="71">
        <v>382.7308983</v>
      </c>
      <c r="K29" s="71">
        <v>22.038539</v>
      </c>
      <c r="L29" s="71">
        <f aca="true" t="shared" si="2" ref="L29:L40">SUM(B29:K29)</f>
        <v>2734.4659162999997</v>
      </c>
      <c r="M29" s="11"/>
    </row>
    <row r="30" spans="1:13" ht="14.25" customHeight="1">
      <c r="A30" s="33" t="s">
        <v>3</v>
      </c>
      <c r="B30" s="71">
        <v>14420.954935740001</v>
      </c>
      <c r="C30" s="71">
        <v>2412.909</v>
      </c>
      <c r="D30" s="71"/>
      <c r="E30" s="71">
        <v>4156.773124710002</v>
      </c>
      <c r="F30" s="71">
        <v>1040.26288211</v>
      </c>
      <c r="G30" s="71">
        <v>51.40671899999999</v>
      </c>
      <c r="H30" s="71">
        <v>3781.024041</v>
      </c>
      <c r="I30" s="71">
        <v>660.500801</v>
      </c>
      <c r="J30" s="71">
        <v>947.5396863</v>
      </c>
      <c r="K30" s="71">
        <v>1421.136733</v>
      </c>
      <c r="L30" s="71">
        <f t="shared" si="2"/>
        <v>28892.50792286</v>
      </c>
      <c r="M30" s="11"/>
    </row>
    <row r="31" spans="1:13" ht="14.25" customHeight="1">
      <c r="A31" s="33" t="s">
        <v>4</v>
      </c>
      <c r="B31" s="71">
        <v>4492.001437349999</v>
      </c>
      <c r="C31" s="71">
        <v>97.924</v>
      </c>
      <c r="D31" s="71">
        <v>4258.362</v>
      </c>
      <c r="E31" s="71"/>
      <c r="F31" s="71">
        <v>1085.85186051</v>
      </c>
      <c r="G31" s="71">
        <v>846.628868</v>
      </c>
      <c r="H31" s="71">
        <v>1863.453199</v>
      </c>
      <c r="I31" s="71">
        <v>547.406607</v>
      </c>
      <c r="J31" s="71">
        <v>1371.8473652999999</v>
      </c>
      <c r="K31" s="71">
        <v>120.409143</v>
      </c>
      <c r="L31" s="71">
        <f t="shared" si="2"/>
        <v>14683.884480159999</v>
      </c>
      <c r="M31" s="11"/>
    </row>
    <row r="32" spans="1:13" ht="14.25" customHeight="1">
      <c r="A32" s="37" t="s">
        <v>5</v>
      </c>
      <c r="B32" s="71">
        <v>1301.5869025900001</v>
      </c>
      <c r="C32" s="71">
        <v>242.273</v>
      </c>
      <c r="D32" s="71">
        <v>2196.083</v>
      </c>
      <c r="E32" s="71">
        <v>755.4640000400001</v>
      </c>
      <c r="F32" s="71"/>
      <c r="G32" s="71">
        <v>793.0618489999999</v>
      </c>
      <c r="H32" s="71">
        <v>3757.141725</v>
      </c>
      <c r="I32" s="71">
        <v>4.117509</v>
      </c>
      <c r="J32" s="71">
        <v>794.966206</v>
      </c>
      <c r="K32" s="71">
        <v>18.557907</v>
      </c>
      <c r="L32" s="71">
        <f t="shared" si="2"/>
        <v>9863.252098629999</v>
      </c>
      <c r="M32" s="11"/>
    </row>
    <row r="33" spans="1:13" ht="14.25" customHeight="1">
      <c r="A33" s="33" t="s">
        <v>7</v>
      </c>
      <c r="B33" s="71">
        <v>88.55580771999999</v>
      </c>
      <c r="C33" s="71">
        <v>2.917</v>
      </c>
      <c r="D33" s="71">
        <v>414.872</v>
      </c>
      <c r="E33" s="71">
        <v>41.37724177000002</v>
      </c>
      <c r="F33" s="71">
        <v>34.5832613</v>
      </c>
      <c r="G33" s="71">
        <v>11.073</v>
      </c>
      <c r="H33" s="71">
        <v>307.26957</v>
      </c>
      <c r="I33" s="71">
        <v>0.24794300000000002</v>
      </c>
      <c r="J33" s="71">
        <v>8.8863205</v>
      </c>
      <c r="K33" s="71">
        <v>46.42289</v>
      </c>
      <c r="L33" s="71">
        <f t="shared" si="2"/>
        <v>956.2050342900001</v>
      </c>
      <c r="M33" s="11"/>
    </row>
    <row r="34" spans="1:13" ht="14.25" customHeight="1">
      <c r="A34" s="33" t="s">
        <v>16</v>
      </c>
      <c r="B34" s="71">
        <v>501.09682265000004</v>
      </c>
      <c r="C34" s="71">
        <v>44.446</v>
      </c>
      <c r="D34" s="71">
        <v>978.681</v>
      </c>
      <c r="E34" s="71">
        <v>501.5349527700005</v>
      </c>
      <c r="F34" s="71">
        <v>1824.5352340200002</v>
      </c>
      <c r="G34" s="71"/>
      <c r="H34" s="71">
        <v>698.269722</v>
      </c>
      <c r="I34" s="71">
        <v>20.639205999999998</v>
      </c>
      <c r="J34" s="71">
        <v>814.1997122</v>
      </c>
      <c r="K34" s="71">
        <v>14.340527</v>
      </c>
      <c r="L34" s="71">
        <f t="shared" si="2"/>
        <v>5397.743176640001</v>
      </c>
      <c r="M34" s="11"/>
    </row>
    <row r="35" spans="1:13" ht="14.25" customHeight="1">
      <c r="A35" s="33" t="s">
        <v>8</v>
      </c>
      <c r="B35" s="71">
        <v>1226.8994991400002</v>
      </c>
      <c r="C35" s="71">
        <v>32.144</v>
      </c>
      <c r="D35" s="71">
        <v>3715.465</v>
      </c>
      <c r="E35" s="71">
        <v>1863.2057035799999</v>
      </c>
      <c r="F35" s="71">
        <v>638.21473555</v>
      </c>
      <c r="G35" s="71">
        <v>87.37070999999999</v>
      </c>
      <c r="H35" s="71"/>
      <c r="I35" s="71">
        <v>8.196131</v>
      </c>
      <c r="J35" s="71">
        <v>285.6671173</v>
      </c>
      <c r="K35" s="71">
        <v>124.04917200000001</v>
      </c>
      <c r="L35" s="71">
        <f t="shared" si="2"/>
        <v>7981.21206857</v>
      </c>
      <c r="M35" s="11"/>
    </row>
    <row r="36" spans="1:13" ht="14.25" customHeight="1">
      <c r="A36" s="33" t="s">
        <v>9</v>
      </c>
      <c r="B36" s="71">
        <v>1154.24019922</v>
      </c>
      <c r="C36" s="71">
        <v>21.291</v>
      </c>
      <c r="D36" s="71">
        <v>2547.908</v>
      </c>
      <c r="E36" s="71">
        <v>121.65292370999992</v>
      </c>
      <c r="F36" s="71">
        <v>10.26725689</v>
      </c>
      <c r="G36" s="71">
        <v>1.936</v>
      </c>
      <c r="H36" s="71">
        <v>90.453089</v>
      </c>
      <c r="I36" s="71"/>
      <c r="J36" s="71">
        <v>5.3504339</v>
      </c>
      <c r="K36" s="71">
        <v>159.75019500000002</v>
      </c>
      <c r="L36" s="71">
        <f t="shared" si="2"/>
        <v>4112.84909772</v>
      </c>
      <c r="M36" s="11"/>
    </row>
    <row r="37" spans="1:13" ht="14.25" customHeight="1">
      <c r="A37" s="33" t="s">
        <v>10</v>
      </c>
      <c r="B37" s="71">
        <v>1120.6628065400002</v>
      </c>
      <c r="C37" s="71">
        <v>401.258</v>
      </c>
      <c r="D37" s="71">
        <v>2020.56</v>
      </c>
      <c r="E37" s="71">
        <v>1428.2224858200022</v>
      </c>
      <c r="F37" s="71">
        <v>1131.84016979</v>
      </c>
      <c r="G37" s="71">
        <v>1335.589787</v>
      </c>
      <c r="H37" s="71">
        <v>973.589975</v>
      </c>
      <c r="I37" s="71">
        <v>127.54307399999999</v>
      </c>
      <c r="J37" s="71"/>
      <c r="K37" s="71">
        <v>66.31672400000001</v>
      </c>
      <c r="L37" s="71">
        <f t="shared" si="2"/>
        <v>8605.583022150002</v>
      </c>
      <c r="M37" s="11"/>
    </row>
    <row r="38" spans="1:13" ht="14.25" customHeight="1">
      <c r="A38" s="33" t="s">
        <v>11</v>
      </c>
      <c r="B38" s="71">
        <v>1601.1266226700002</v>
      </c>
      <c r="C38" s="71">
        <v>5.486</v>
      </c>
      <c r="D38" s="71">
        <v>1531.072</v>
      </c>
      <c r="E38" s="71">
        <v>131.3723990099999</v>
      </c>
      <c r="F38" s="71">
        <v>14.299677019999999</v>
      </c>
      <c r="G38" s="71">
        <v>32.66</v>
      </c>
      <c r="H38" s="71">
        <v>207.608709</v>
      </c>
      <c r="I38" s="71">
        <v>995.7063029999999</v>
      </c>
      <c r="J38" s="71">
        <v>23.2567313</v>
      </c>
      <c r="K38" s="71"/>
      <c r="L38" s="71">
        <f t="shared" si="2"/>
        <v>4542.588442</v>
      </c>
      <c r="M38" s="11"/>
    </row>
    <row r="39" spans="1:13" ht="14.25" customHeight="1">
      <c r="A39" s="33" t="s">
        <v>12</v>
      </c>
      <c r="B39" s="71">
        <v>1423.78479616</v>
      </c>
      <c r="C39" s="71">
        <v>361.47</v>
      </c>
      <c r="D39" s="71">
        <v>3853.972</v>
      </c>
      <c r="E39" s="71">
        <v>545.2943587299997</v>
      </c>
      <c r="F39" s="71">
        <v>1422.8770518699998</v>
      </c>
      <c r="G39" s="71">
        <v>973.96018</v>
      </c>
      <c r="H39" s="71">
        <v>1563.853805</v>
      </c>
      <c r="I39" s="71">
        <v>110.19322199999999</v>
      </c>
      <c r="J39" s="71">
        <v>512.9348994</v>
      </c>
      <c r="K39" s="71">
        <v>246.664569</v>
      </c>
      <c r="L39" s="71">
        <f t="shared" si="2"/>
        <v>11015.00488216</v>
      </c>
      <c r="M39" s="11"/>
    </row>
    <row r="40" spans="1:12" s="3" customFormat="1" ht="15" customHeight="1">
      <c r="A40" s="41" t="s">
        <v>29</v>
      </c>
      <c r="B40" s="57">
        <f>SUM(B28:B39)</f>
        <v>27938.469631009997</v>
      </c>
      <c r="C40" s="57">
        <f aca="true" t="shared" si="3" ref="C40:K40">SUM(C28:C39)</f>
        <v>4200.353</v>
      </c>
      <c r="D40" s="57">
        <f t="shared" si="3"/>
        <v>41202.316</v>
      </c>
      <c r="E40" s="57">
        <f t="shared" si="3"/>
        <v>10955.644891300006</v>
      </c>
      <c r="F40" s="57">
        <f t="shared" si="3"/>
        <v>7439.760895169999</v>
      </c>
      <c r="G40" s="57">
        <f t="shared" si="3"/>
        <v>4261.6601949999995</v>
      </c>
      <c r="H40" s="57">
        <f t="shared" si="3"/>
        <v>15108.669197000001</v>
      </c>
      <c r="I40" s="57">
        <f>SUM(I28:I39)</f>
        <v>3047.5305879999996</v>
      </c>
      <c r="J40" s="57">
        <f t="shared" si="3"/>
        <v>5298.644574399999</v>
      </c>
      <c r="K40" s="57">
        <f t="shared" si="3"/>
        <v>2813.1480259999994</v>
      </c>
      <c r="L40" s="57">
        <f t="shared" si="2"/>
        <v>122266.19699787998</v>
      </c>
    </row>
    <row r="41" spans="1:12" ht="9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">
      <c r="A42" s="53"/>
      <c r="B42" s="53" t="str">
        <f>+CONCATENATE("Crecimiento ",RIGHT(A4,4),"/",RIGHT(B26,4))</f>
        <v>Crecimiento 2011/2010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9" customHeight="1">
      <c r="A43" s="55"/>
      <c r="B43" s="20"/>
      <c r="C43" s="20"/>
      <c r="D43" s="54"/>
      <c r="E43" s="54"/>
      <c r="F43" s="54"/>
      <c r="G43" s="54"/>
      <c r="H43" s="54"/>
      <c r="I43" s="54"/>
      <c r="J43" s="54"/>
      <c r="K43" s="54"/>
      <c r="L43" s="20"/>
    </row>
    <row r="44" spans="1:12" ht="14.25" customHeight="1">
      <c r="A44" s="33" t="s">
        <v>1</v>
      </c>
      <c r="B44" s="58"/>
      <c r="C44" s="58">
        <f aca="true" t="shared" si="4" ref="C44:L44">+(C12/C28-1)*100</f>
        <v>75.76296834332061</v>
      </c>
      <c r="D44" s="58">
        <f t="shared" si="4"/>
        <v>22.603958715986884</v>
      </c>
      <c r="E44" s="58">
        <f t="shared" si="4"/>
        <v>18.586595209969346</v>
      </c>
      <c r="F44" s="58">
        <f>+(F12/F28-1)*100</f>
        <v>134.11867628235564</v>
      </c>
      <c r="G44" s="58">
        <f t="shared" si="4"/>
        <v>-22.148291734507186</v>
      </c>
      <c r="H44" s="58">
        <f>(H12/H28-1)*100</f>
        <v>10.705003111141863</v>
      </c>
      <c r="I44" s="58">
        <f>(I12/I28-1)*100</f>
        <v>80.79256026453798</v>
      </c>
      <c r="J44" s="58">
        <f>(J12/J28-1)*100</f>
        <v>26.818088862537138</v>
      </c>
      <c r="K44" s="58">
        <f aca="true" t="shared" si="5" ref="K44:K53">+(K12/K28-1)*100</f>
        <v>2.609095237683623</v>
      </c>
      <c r="L44" s="58">
        <f t="shared" si="4"/>
        <v>24.10159582560265</v>
      </c>
    </row>
    <row r="45" spans="1:12" ht="14.25" customHeight="1">
      <c r="A45" s="33" t="s">
        <v>2</v>
      </c>
      <c r="B45" s="58">
        <f aca="true" t="shared" si="6" ref="B45:B56">+(B13/B29-1)*100</f>
        <v>27.049007369693868</v>
      </c>
      <c r="C45" s="58"/>
      <c r="D45" s="58">
        <f>+(D13/D29-1)*100</f>
        <v>29.98563836191328</v>
      </c>
      <c r="E45" s="58">
        <f>+(E13/E29-1)*100</f>
        <v>23.07139571159982</v>
      </c>
      <c r="F45" s="58">
        <f>+(F13/F29-1)*100</f>
        <v>32.49435260489295</v>
      </c>
      <c r="G45" s="58">
        <f>+(G13/G29-1)*100</f>
        <v>64.4839877896632</v>
      </c>
      <c r="H45" s="58">
        <f aca="true" t="shared" si="7" ref="H45:H55">(H13/H29-1)*100</f>
        <v>22.828471670734274</v>
      </c>
      <c r="I45" s="58">
        <f aca="true" t="shared" si="8" ref="I45:J47">(I13/I29-1)*100</f>
        <v>60.12316265133102</v>
      </c>
      <c r="J45" s="58">
        <f t="shared" si="8"/>
        <v>18.156107256731513</v>
      </c>
      <c r="K45" s="58">
        <f t="shared" si="5"/>
        <v>-9.756862739403903</v>
      </c>
      <c r="L45" s="58">
        <f aca="true" t="shared" si="9" ref="L45:L55">+(L13/L29-1)*100</f>
        <v>26.981059792045237</v>
      </c>
    </row>
    <row r="46" spans="1:12" ht="14.25" customHeight="1">
      <c r="A46" s="33" t="s">
        <v>3</v>
      </c>
      <c r="B46" s="58">
        <f t="shared" si="6"/>
        <v>22.7507500535133</v>
      </c>
      <c r="C46" s="58">
        <f aca="true" t="shared" si="10" ref="C46:C56">+(C14/C30-1)*100</f>
        <v>25.711620289036997</v>
      </c>
      <c r="D46" s="58"/>
      <c r="E46" s="58">
        <f>+(E14/E30-1)*100</f>
        <v>7.815519048388353</v>
      </c>
      <c r="F46" s="58">
        <f>+(F14/F30-1)*100</f>
        <v>31.72712815635197</v>
      </c>
      <c r="G46" s="58">
        <f>+(G14/G30-1)*100</f>
        <v>74.04373152077655</v>
      </c>
      <c r="H46" s="58">
        <f t="shared" si="7"/>
        <v>29.365182076608743</v>
      </c>
      <c r="I46" s="58">
        <f t="shared" si="8"/>
        <v>18.6576341487283</v>
      </c>
      <c r="J46" s="58">
        <f t="shared" si="8"/>
        <v>33.70933624397787</v>
      </c>
      <c r="K46" s="58">
        <f t="shared" si="5"/>
        <v>14.39184015518653</v>
      </c>
      <c r="L46" s="58">
        <f t="shared" si="9"/>
        <v>21.984008099083894</v>
      </c>
    </row>
    <row r="47" spans="1:12" ht="14.25" customHeight="1">
      <c r="A47" s="33" t="s">
        <v>4</v>
      </c>
      <c r="B47" s="58">
        <f t="shared" si="6"/>
        <v>5.791871664526593</v>
      </c>
      <c r="C47" s="58">
        <f t="shared" si="10"/>
        <v>60.84514521465625</v>
      </c>
      <c r="D47" s="58">
        <f aca="true" t="shared" si="11" ref="D47:D56">+(D15/D31-1)*100</f>
        <v>27.233593574242864</v>
      </c>
      <c r="E47" s="58"/>
      <c r="F47" s="58">
        <f>+(F15/F31-1)*100</f>
        <v>103.06696962552135</v>
      </c>
      <c r="G47" s="58">
        <f>+(G15/G31-1)*100</f>
        <v>6.115018393159755</v>
      </c>
      <c r="H47" s="58">
        <f t="shared" si="7"/>
        <v>11.193217361827612</v>
      </c>
      <c r="I47" s="58">
        <f t="shared" si="8"/>
        <v>-10.752042494072423</v>
      </c>
      <c r="J47" s="58">
        <f t="shared" si="8"/>
        <v>44.080646870489005</v>
      </c>
      <c r="K47" s="58">
        <f t="shared" si="5"/>
        <v>15.608975806762459</v>
      </c>
      <c r="L47" s="58">
        <f t="shared" si="9"/>
        <v>23.31549859300377</v>
      </c>
    </row>
    <row r="48" spans="1:12" ht="14.25" customHeight="1">
      <c r="A48" s="37" t="s">
        <v>5</v>
      </c>
      <c r="B48" s="58">
        <f t="shared" si="6"/>
        <v>41.87669592982179</v>
      </c>
      <c r="C48" s="58">
        <f t="shared" si="10"/>
        <v>-0.1353844629818468</v>
      </c>
      <c r="D48" s="58">
        <f t="shared" si="11"/>
        <v>17.364279947524743</v>
      </c>
      <c r="E48" s="58">
        <f aca="true" t="shared" si="12" ref="E48:E56">+(E16/E32-1)*100</f>
        <v>28.94300191252295</v>
      </c>
      <c r="F48" s="58"/>
      <c r="G48" s="58">
        <f>+(G16/G32-1)*100</f>
        <v>28.97253654172438</v>
      </c>
      <c r="H48" s="58">
        <f t="shared" si="7"/>
        <v>49.91913561631749</v>
      </c>
      <c r="I48" s="58">
        <f>(I16/I32-1)*100</f>
        <v>428.6124207621647</v>
      </c>
      <c r="J48" s="58">
        <f aca="true" t="shared" si="13" ref="J48:J55">(J16/J32-1)*100</f>
        <v>31.11558081753223</v>
      </c>
      <c r="K48" s="58">
        <f t="shared" si="5"/>
        <v>74.25629409609607</v>
      </c>
      <c r="L48" s="58">
        <f t="shared" si="9"/>
        <v>35.77736067630421</v>
      </c>
    </row>
    <row r="49" spans="1:12" ht="14.25" customHeight="1">
      <c r="A49" s="33" t="s">
        <v>7</v>
      </c>
      <c r="B49" s="58">
        <f t="shared" si="6"/>
        <v>30.049324640726116</v>
      </c>
      <c r="C49" s="58">
        <f t="shared" si="10"/>
        <v>-87.38429893726432</v>
      </c>
      <c r="D49" s="58">
        <f t="shared" si="11"/>
        <v>32.61174530939663</v>
      </c>
      <c r="E49" s="58">
        <f t="shared" si="12"/>
        <v>8.849192196891998</v>
      </c>
      <c r="F49" s="58">
        <f aca="true" t="shared" si="14" ref="F49:F56">+(F17/F33-1)*100</f>
        <v>16.688583531594258</v>
      </c>
      <c r="G49" s="58">
        <f>+(G17/G33-1)*100</f>
        <v>7.251873927571562</v>
      </c>
      <c r="H49" s="58">
        <f t="shared" si="7"/>
        <v>16.09208227160275</v>
      </c>
      <c r="I49" s="58">
        <f>(I17/I33-1)*100</f>
        <v>23.44167812763416</v>
      </c>
      <c r="J49" s="58">
        <f t="shared" si="13"/>
        <v>61.84006755101843</v>
      </c>
      <c r="K49" s="58">
        <f t="shared" si="5"/>
        <v>40.656755751311465</v>
      </c>
      <c r="L49" s="58">
        <f t="shared" si="9"/>
        <v>25.46190023259807</v>
      </c>
    </row>
    <row r="50" spans="1:12" ht="14.25" customHeight="1">
      <c r="A50" s="33" t="s">
        <v>16</v>
      </c>
      <c r="B50" s="58">
        <f t="shared" si="6"/>
        <v>-1.6035598504707704</v>
      </c>
      <c r="C50" s="58">
        <f t="shared" si="10"/>
        <v>75.42636007739729</v>
      </c>
      <c r="D50" s="58">
        <f t="shared" si="11"/>
        <v>-4.649421006436216</v>
      </c>
      <c r="E50" s="58">
        <f t="shared" si="12"/>
        <v>12.249234383505136</v>
      </c>
      <c r="F50" s="58">
        <f t="shared" si="14"/>
        <v>4.607005321283819</v>
      </c>
      <c r="G50" s="58"/>
      <c r="H50" s="58">
        <f t="shared" si="7"/>
        <v>19.15702081666375</v>
      </c>
      <c r="I50" s="58">
        <f>(I18/I34-1)*100</f>
        <v>-59.38880594534499</v>
      </c>
      <c r="J50" s="58">
        <f t="shared" si="13"/>
        <v>2.416258972487495</v>
      </c>
      <c r="K50" s="58">
        <f t="shared" si="5"/>
        <v>-17.642887182597956</v>
      </c>
      <c r="L50" s="58">
        <f t="shared" si="9"/>
        <v>4.893334486217871</v>
      </c>
    </row>
    <row r="51" spans="1:12" ht="14.25" customHeight="1">
      <c r="A51" s="33" t="s">
        <v>8</v>
      </c>
      <c r="B51" s="58">
        <f t="shared" si="6"/>
        <v>-23.38866184158872</v>
      </c>
      <c r="C51" s="58">
        <f t="shared" si="10"/>
        <v>68.90243902439026</v>
      </c>
      <c r="D51" s="58">
        <f t="shared" si="11"/>
        <v>6.573820504297578</v>
      </c>
      <c r="E51" s="58">
        <f t="shared" si="12"/>
        <v>4.673085421685053</v>
      </c>
      <c r="F51" s="58">
        <f t="shared" si="14"/>
        <v>10.45471510971916</v>
      </c>
      <c r="G51" s="58">
        <f aca="true" t="shared" si="15" ref="G51:G56">+(G19/G35-1)*100</f>
        <v>12.532420762060914</v>
      </c>
      <c r="H51" s="58"/>
      <c r="I51" s="58">
        <f>(I19/I35-1)*100</f>
        <v>19.73773967253574</v>
      </c>
      <c r="J51" s="58">
        <f t="shared" si="13"/>
        <v>58.17034497025746</v>
      </c>
      <c r="K51" s="58">
        <f t="shared" si="5"/>
        <v>31.519347827650137</v>
      </c>
      <c r="L51" s="58">
        <f t="shared" si="9"/>
        <v>4.398752746998524</v>
      </c>
    </row>
    <row r="52" spans="1:12" ht="14.25" customHeight="1">
      <c r="A52" s="33" t="s">
        <v>9</v>
      </c>
      <c r="B52" s="58">
        <f t="shared" si="6"/>
        <v>19.998924229635364</v>
      </c>
      <c r="C52" s="58">
        <f t="shared" si="10"/>
        <v>25.19844065567609</v>
      </c>
      <c r="D52" s="58">
        <f t="shared" si="11"/>
        <v>16.510211514701467</v>
      </c>
      <c r="E52" s="58">
        <f t="shared" si="12"/>
        <v>31.554045985369726</v>
      </c>
      <c r="F52" s="58">
        <f t="shared" si="14"/>
        <v>23.97783825198514</v>
      </c>
      <c r="G52" s="58">
        <f t="shared" si="15"/>
        <v>-10.382231404958675</v>
      </c>
      <c r="H52" s="58">
        <f t="shared" si="7"/>
        <v>35.127433845846866</v>
      </c>
      <c r="I52" s="58"/>
      <c r="J52" s="58">
        <f t="shared" si="13"/>
        <v>88.28208493520499</v>
      </c>
      <c r="K52" s="58">
        <f t="shared" si="5"/>
        <v>20.23245730623364</v>
      </c>
      <c r="L52" s="58">
        <f t="shared" si="9"/>
        <v>18.63262191250399</v>
      </c>
    </row>
    <row r="53" spans="1:12" ht="14.25" customHeight="1">
      <c r="A53" s="33" t="s">
        <v>10</v>
      </c>
      <c r="B53" s="58">
        <f t="shared" si="6"/>
        <v>63.04308781883199</v>
      </c>
      <c r="C53" s="58">
        <f t="shared" si="10"/>
        <v>16.061735840780745</v>
      </c>
      <c r="D53" s="58">
        <f t="shared" si="11"/>
        <v>11.994694540127494</v>
      </c>
      <c r="E53" s="58">
        <f t="shared" si="12"/>
        <v>25.098574659688943</v>
      </c>
      <c r="F53" s="58">
        <f t="shared" si="14"/>
        <v>23.41554916355133</v>
      </c>
      <c r="G53" s="58">
        <f t="shared" si="15"/>
        <v>29.095677339138003</v>
      </c>
      <c r="H53" s="58">
        <f t="shared" si="7"/>
        <v>32.12655050191946</v>
      </c>
      <c r="I53" s="58">
        <f>(I21/I37-1)*100</f>
        <v>-10.451746678145756</v>
      </c>
      <c r="J53" s="58"/>
      <c r="K53" s="58">
        <f t="shared" si="5"/>
        <v>54.319350877464935</v>
      </c>
      <c r="L53" s="58">
        <f t="shared" si="9"/>
        <v>27.434185627206496</v>
      </c>
    </row>
    <row r="54" spans="1:12" ht="14.25" customHeight="1">
      <c r="A54" s="33" t="s">
        <v>11</v>
      </c>
      <c r="B54" s="58">
        <f t="shared" si="6"/>
        <v>30.234223096156263</v>
      </c>
      <c r="C54" s="58">
        <f t="shared" si="10"/>
        <v>31.006197593875328</v>
      </c>
      <c r="D54" s="58">
        <f t="shared" si="11"/>
        <v>42.03048582953643</v>
      </c>
      <c r="E54" s="58">
        <f t="shared" si="12"/>
        <v>26.71096091297609</v>
      </c>
      <c r="F54" s="58">
        <f t="shared" si="14"/>
        <v>54.88564545215162</v>
      </c>
      <c r="G54" s="58">
        <f t="shared" si="15"/>
        <v>54.39681567666872</v>
      </c>
      <c r="H54" s="58">
        <f t="shared" si="7"/>
        <v>30.5171942473762</v>
      </c>
      <c r="I54" s="58">
        <f>(I22/I38-1)*100</f>
        <v>6.636837971286802</v>
      </c>
      <c r="J54" s="58">
        <f t="shared" si="13"/>
        <v>90.23067398985691</v>
      </c>
      <c r="K54" s="58"/>
      <c r="L54" s="58">
        <f t="shared" si="9"/>
        <v>29.508197470335595</v>
      </c>
    </row>
    <row r="55" spans="1:12" ht="14.25" customHeight="1">
      <c r="A55" s="33" t="s">
        <v>12</v>
      </c>
      <c r="B55" s="58">
        <f t="shared" si="6"/>
        <v>34.16708938752655</v>
      </c>
      <c r="C55" s="58">
        <f t="shared" si="10"/>
        <v>-17.657896920906303</v>
      </c>
      <c r="D55" s="58">
        <f t="shared" si="11"/>
        <v>19.145857831867996</v>
      </c>
      <c r="E55" s="58">
        <f t="shared" si="12"/>
        <v>26.980504739248047</v>
      </c>
      <c r="F55" s="58">
        <f t="shared" si="14"/>
        <v>23.019036738244125</v>
      </c>
      <c r="G55" s="58">
        <f t="shared" si="15"/>
        <v>48.15986039593525</v>
      </c>
      <c r="H55" s="58">
        <f t="shared" si="7"/>
        <v>6.220738709012519</v>
      </c>
      <c r="I55" s="58">
        <f>(I23/I39-1)*100</f>
        <v>-16.239070493827647</v>
      </c>
      <c r="J55" s="58">
        <f t="shared" si="13"/>
        <v>79.65552363037361</v>
      </c>
      <c r="K55" s="58">
        <f>+(K23/K39-1)*100</f>
        <v>27.120655905794088</v>
      </c>
      <c r="L55" s="58">
        <f t="shared" si="9"/>
        <v>24.140655497181783</v>
      </c>
    </row>
    <row r="56" spans="1:12" s="3" customFormat="1" ht="15" customHeight="1">
      <c r="A56" s="41" t="s">
        <v>29</v>
      </c>
      <c r="B56" s="59">
        <f t="shared" si="6"/>
        <v>21.081886992487608</v>
      </c>
      <c r="C56" s="59">
        <f t="shared" si="10"/>
        <v>28.05835604769409</v>
      </c>
      <c r="D56" s="59">
        <f t="shared" si="11"/>
        <v>20.52069354547934</v>
      </c>
      <c r="E56" s="59">
        <f t="shared" si="12"/>
        <v>14.154633483068135</v>
      </c>
      <c r="F56" s="59">
        <f t="shared" si="14"/>
        <v>32.50295684085622</v>
      </c>
      <c r="G56" s="59">
        <f t="shared" si="15"/>
        <v>27.92534180449835</v>
      </c>
      <c r="H56" s="59">
        <f>(H24/H40-1)*100</f>
        <v>27.09945752742391</v>
      </c>
      <c r="I56" s="59">
        <f>(I24/I40-1)*100</f>
        <v>18.44192803882041</v>
      </c>
      <c r="J56" s="59">
        <f>(J24/J40-1)*100</f>
        <v>35.99361146271942</v>
      </c>
      <c r="K56" s="59">
        <f>+(K24/K40-1)*100</f>
        <v>15.662146532206766</v>
      </c>
      <c r="L56" s="59">
        <f>+(L24/L40-1)*100</f>
        <v>22.64454837121508</v>
      </c>
    </row>
    <row r="57" spans="1:12" ht="10.5" customHeight="1" thickBot="1">
      <c r="A57" s="4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2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s="8" customFormat="1" ht="12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1" sqref="A61:IV68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</cols>
  <sheetData>
    <row r="1" spans="1:13" ht="12.75">
      <c r="A1" s="21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 t="str">
        <f>CONCATENATE(IF(B24&gt;0,"ARGENTINA, ",""),IF(C24&gt;0,"BOLIVIA, ",""),IF(D24&gt;0,"BRASIL, ",""),IF(E24&gt;0,"CHILE, ",""),IF(F24&gt;0,"COLOMBIA, ",""),IF(G24&gt;0,"ECUADOR, ",""),IF(H24&gt;0,"MÉXICO, ",""),IF(I24&gt;0,"PARAGUAY, ",""),IF(J24&gt;0,"PERÚ, ",""),IF(K24&gt;0,"URUGUAY",""),IF(L24&gt;0," Y VENEZUELA",""))</f>
        <v>ARGENTINA, BOLIVIA, BRASIL, CHILE, COLOMBIA, ECUADOR, MÉXICO, PARAGUAY, PERÚ, URUGUAY Y VENEZUELA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1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22" t="str">
        <f>+Exp!A4</f>
        <v>Enero-diciembre 2010-2011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2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7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 customHeight="1" thickBot="1">
      <c r="A7" s="50"/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 customHeight="1" thickBot="1">
      <c r="A8" s="50" t="s">
        <v>0</v>
      </c>
      <c r="B8" s="25" t="s">
        <v>30</v>
      </c>
      <c r="C8" s="25" t="s">
        <v>31</v>
      </c>
      <c r="D8" s="25" t="s">
        <v>32</v>
      </c>
      <c r="E8" s="51" t="s">
        <v>33</v>
      </c>
      <c r="F8" s="25" t="s">
        <v>40</v>
      </c>
      <c r="G8" s="25" t="s">
        <v>34</v>
      </c>
      <c r="H8" s="25" t="s">
        <v>35</v>
      </c>
      <c r="I8" s="25" t="s">
        <v>41</v>
      </c>
      <c r="J8" s="25" t="s">
        <v>37</v>
      </c>
      <c r="K8" s="25" t="s">
        <v>38</v>
      </c>
      <c r="L8" s="25" t="s">
        <v>54</v>
      </c>
      <c r="M8" s="25" t="s">
        <v>18</v>
      </c>
    </row>
    <row r="9" spans="1:13" ht="9" customHeight="1">
      <c r="A9" s="5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53"/>
      <c r="B10" s="53" t="str">
        <f>+Exp!B10</f>
        <v>Enero-diciembre 2011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9" customHeight="1">
      <c r="A11" s="5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s="4" customFormat="1" ht="14.25" customHeight="1">
      <c r="A12" s="33" t="s">
        <v>1</v>
      </c>
      <c r="B12" s="71"/>
      <c r="C12" s="71">
        <v>952.078</v>
      </c>
      <c r="D12" s="71">
        <v>16906.099</v>
      </c>
      <c r="E12" s="71">
        <v>4729.671479059993</v>
      </c>
      <c r="F12" s="71">
        <v>1871.90018476</v>
      </c>
      <c r="G12" s="71">
        <v>543.7399260000001</v>
      </c>
      <c r="H12" s="71">
        <v>1061.393271</v>
      </c>
      <c r="I12" s="71">
        <v>1620.5371</v>
      </c>
      <c r="J12" s="71">
        <v>1834.1517226</v>
      </c>
      <c r="K12" s="71">
        <v>2003.815026</v>
      </c>
      <c r="L12" s="71">
        <v>1218.64358467</v>
      </c>
      <c r="M12" s="63">
        <f>SUM(B12:L12)</f>
        <v>32742.029294089993</v>
      </c>
      <c r="N12" s="11"/>
      <c r="O12" s="11"/>
      <c r="P12" s="11"/>
      <c r="Q12" s="11"/>
      <c r="R12" s="11"/>
    </row>
    <row r="13" spans="1:18" s="4" customFormat="1" ht="14.25" customHeight="1">
      <c r="A13" s="33" t="s">
        <v>2</v>
      </c>
      <c r="B13" s="71">
        <v>635.18006806</v>
      </c>
      <c r="C13" s="71"/>
      <c r="D13" s="71">
        <v>2863.361</v>
      </c>
      <c r="E13" s="71">
        <v>137.00149304999994</v>
      </c>
      <c r="F13" s="71">
        <v>167.03789307</v>
      </c>
      <c r="G13" s="71">
        <v>8.682374000000001</v>
      </c>
      <c r="H13" s="71">
        <v>45.205426</v>
      </c>
      <c r="I13" s="71">
        <v>20.87091</v>
      </c>
      <c r="J13" s="71">
        <v>288.07755460000004</v>
      </c>
      <c r="K13" s="71">
        <v>8.197334999999999</v>
      </c>
      <c r="L13" s="71">
        <v>327.6635608</v>
      </c>
      <c r="M13" s="63">
        <f aca="true" t="shared" si="0" ref="M13:M23">SUM(B13:L13)</f>
        <v>4501.27761458</v>
      </c>
      <c r="N13" s="11"/>
      <c r="O13" s="11"/>
      <c r="P13" s="11"/>
      <c r="Q13" s="11"/>
      <c r="R13" s="11"/>
    </row>
    <row r="14" spans="1:18" s="4" customFormat="1" ht="14.25" customHeight="1">
      <c r="A14" s="33" t="s">
        <v>3</v>
      </c>
      <c r="B14" s="71">
        <v>21944.07834345</v>
      </c>
      <c r="C14" s="71">
        <v>1380.436</v>
      </c>
      <c r="D14" s="71"/>
      <c r="E14" s="71">
        <v>6189.2710921300295</v>
      </c>
      <c r="F14" s="71">
        <v>2740.24806695</v>
      </c>
      <c r="G14" s="71">
        <v>938.07991</v>
      </c>
      <c r="H14" s="71">
        <v>4561.489087</v>
      </c>
      <c r="I14" s="71">
        <v>3049.033785</v>
      </c>
      <c r="J14" s="71">
        <v>2430.4575589</v>
      </c>
      <c r="K14" s="71">
        <v>2082.399666</v>
      </c>
      <c r="L14" s="71">
        <v>2945.39545213</v>
      </c>
      <c r="M14" s="63">
        <f t="shared" si="0"/>
        <v>48260.888961560035</v>
      </c>
      <c r="N14" s="11"/>
      <c r="O14" s="11"/>
      <c r="P14" s="11"/>
      <c r="Q14" s="11"/>
      <c r="R14" s="11"/>
    </row>
    <row r="15" spans="1:18" s="4" customFormat="1" ht="14.25" customHeight="1">
      <c r="A15" s="33" t="s">
        <v>4</v>
      </c>
      <c r="B15" s="71">
        <v>1092.52567492</v>
      </c>
      <c r="C15" s="71">
        <v>307.782</v>
      </c>
      <c r="D15" s="71">
        <v>4569.488</v>
      </c>
      <c r="E15" s="71"/>
      <c r="F15" s="71">
        <v>901.6314077899999</v>
      </c>
      <c r="G15" s="71">
        <v>618.7834560000001</v>
      </c>
      <c r="H15" s="71">
        <v>2101.388094</v>
      </c>
      <c r="I15" s="71">
        <v>143.803829</v>
      </c>
      <c r="J15" s="71">
        <v>1333.3569605999999</v>
      </c>
      <c r="K15" s="71">
        <v>135.052326</v>
      </c>
      <c r="L15" s="71">
        <v>1234.4847579</v>
      </c>
      <c r="M15" s="63">
        <f t="shared" si="0"/>
        <v>12438.29650621</v>
      </c>
      <c r="N15" s="11"/>
      <c r="O15" s="11"/>
      <c r="P15" s="11"/>
      <c r="Q15" s="11"/>
      <c r="R15" s="11"/>
    </row>
    <row r="16" spans="1:18" s="4" customFormat="1" ht="14.25" customHeight="1">
      <c r="A16" s="37" t="s">
        <v>5</v>
      </c>
      <c r="B16" s="71">
        <v>241.54281985999998</v>
      </c>
      <c r="C16" s="71">
        <v>192.3</v>
      </c>
      <c r="D16" s="71">
        <v>1384.139</v>
      </c>
      <c r="E16" s="71">
        <v>2186.451753109997</v>
      </c>
      <c r="F16" s="71"/>
      <c r="G16" s="71">
        <v>2220.91819</v>
      </c>
      <c r="H16" s="71">
        <v>824.5119</v>
      </c>
      <c r="I16" s="71">
        <v>19.828936000000002</v>
      </c>
      <c r="J16" s="71">
        <v>1458.4143035</v>
      </c>
      <c r="K16" s="71">
        <v>12.046314</v>
      </c>
      <c r="L16" s="71">
        <v>1482.1253940599997</v>
      </c>
      <c r="M16" s="63">
        <f t="shared" si="0"/>
        <v>10022.278610529995</v>
      </c>
      <c r="N16" s="11"/>
      <c r="O16" s="11"/>
      <c r="P16" s="11"/>
      <c r="Q16" s="11"/>
      <c r="R16" s="11"/>
    </row>
    <row r="17" spans="1:18" s="4" customFormat="1" ht="14.25" customHeight="1">
      <c r="A17" s="33" t="s">
        <v>7</v>
      </c>
      <c r="B17" s="71">
        <v>8.83470449</v>
      </c>
      <c r="C17" s="71">
        <v>7.26</v>
      </c>
      <c r="D17" s="71">
        <v>91.778</v>
      </c>
      <c r="E17" s="71">
        <v>6.685652919999998</v>
      </c>
      <c r="F17" s="71">
        <v>8.19836938</v>
      </c>
      <c r="G17" s="71">
        <v>10.891</v>
      </c>
      <c r="H17" s="71">
        <v>17.137330000000002</v>
      </c>
      <c r="I17" s="71">
        <v>1.3072260000000002</v>
      </c>
      <c r="J17" s="71">
        <v>1.440063</v>
      </c>
      <c r="K17" s="71">
        <v>1.408758</v>
      </c>
      <c r="L17" s="71">
        <v>394.97956855</v>
      </c>
      <c r="M17" s="63">
        <f t="shared" si="0"/>
        <v>549.92067234</v>
      </c>
      <c r="N17" s="11"/>
      <c r="O17" s="11"/>
      <c r="P17" s="11"/>
      <c r="Q17" s="11"/>
      <c r="R17" s="11"/>
    </row>
    <row r="18" spans="1:18" s="4" customFormat="1" ht="14.25" customHeight="1">
      <c r="A18" s="33" t="s">
        <v>16</v>
      </c>
      <c r="B18" s="71">
        <v>209.74726933999997</v>
      </c>
      <c r="C18" s="71">
        <v>27.03</v>
      </c>
      <c r="D18" s="71">
        <v>95.148</v>
      </c>
      <c r="E18" s="71">
        <v>1299.1094428700019</v>
      </c>
      <c r="F18" s="71">
        <v>1065.84552226</v>
      </c>
      <c r="G18" s="71"/>
      <c r="H18" s="71">
        <v>129.288411</v>
      </c>
      <c r="I18" s="71">
        <v>2.201947</v>
      </c>
      <c r="J18" s="71">
        <v>1870.5162888</v>
      </c>
      <c r="K18" s="71">
        <v>61.092928</v>
      </c>
      <c r="L18" s="71">
        <v>719.8126514200001</v>
      </c>
      <c r="M18" s="63">
        <f t="shared" si="0"/>
        <v>5479.792460690002</v>
      </c>
      <c r="N18" s="11"/>
      <c r="O18" s="11"/>
      <c r="P18" s="11"/>
      <c r="Q18" s="11"/>
      <c r="R18" s="11"/>
    </row>
    <row r="19" spans="1:18" s="4" customFormat="1" ht="14.25" customHeight="1">
      <c r="A19" s="33" t="s">
        <v>8</v>
      </c>
      <c r="B19" s="71">
        <v>2533.1130769399997</v>
      </c>
      <c r="C19" s="71">
        <v>185.293</v>
      </c>
      <c r="D19" s="71">
        <v>5130.201</v>
      </c>
      <c r="E19" s="71">
        <v>2418.5353957600014</v>
      </c>
      <c r="F19" s="71">
        <v>6059.0272133299995</v>
      </c>
      <c r="G19" s="71">
        <v>869.8579280000001</v>
      </c>
      <c r="H19" s="71"/>
      <c r="I19" s="71">
        <v>178.59297700000002</v>
      </c>
      <c r="J19" s="71">
        <v>1376.8553449</v>
      </c>
      <c r="K19" s="71">
        <v>243.779728</v>
      </c>
      <c r="L19" s="71">
        <v>1368.42067282</v>
      </c>
      <c r="M19" s="63">
        <f t="shared" si="0"/>
        <v>20363.676336750003</v>
      </c>
      <c r="N19" s="11"/>
      <c r="O19" s="11"/>
      <c r="P19" s="11"/>
      <c r="Q19" s="11"/>
      <c r="R19" s="11"/>
    </row>
    <row r="20" spans="1:18" s="4" customFormat="1" ht="14.25" customHeight="1">
      <c r="A20" s="33" t="s">
        <v>9</v>
      </c>
      <c r="B20" s="71">
        <v>506.79116067</v>
      </c>
      <c r="C20" s="71">
        <v>56.09</v>
      </c>
      <c r="D20" s="71">
        <v>1376.751</v>
      </c>
      <c r="E20" s="71">
        <v>602.49744304</v>
      </c>
      <c r="F20" s="71">
        <v>82.11656342</v>
      </c>
      <c r="G20" s="71">
        <v>7.8</v>
      </c>
      <c r="H20" s="71">
        <v>112.680087</v>
      </c>
      <c r="I20" s="71"/>
      <c r="J20" s="71">
        <v>237.9505858</v>
      </c>
      <c r="K20" s="71">
        <v>82.721223</v>
      </c>
      <c r="L20" s="71">
        <v>63.855329469999994</v>
      </c>
      <c r="M20" s="63">
        <f t="shared" si="0"/>
        <v>3129.253392400001</v>
      </c>
      <c r="N20" s="11"/>
      <c r="O20" s="11"/>
      <c r="P20" s="11"/>
      <c r="Q20" s="11"/>
      <c r="R20" s="11"/>
    </row>
    <row r="21" spans="1:18" s="4" customFormat="1" ht="14.25" customHeight="1">
      <c r="A21" s="33" t="s">
        <v>10</v>
      </c>
      <c r="B21" s="71">
        <v>163.20905192</v>
      </c>
      <c r="C21" s="71">
        <v>467.35</v>
      </c>
      <c r="D21" s="71">
        <v>715.89</v>
      </c>
      <c r="E21" s="71">
        <v>2018.229143609998</v>
      </c>
      <c r="F21" s="71">
        <v>1024.53943948</v>
      </c>
      <c r="G21" s="71">
        <v>1141.9291309999999</v>
      </c>
      <c r="H21" s="71">
        <v>582.354447</v>
      </c>
      <c r="I21" s="71">
        <v>7.294912</v>
      </c>
      <c r="J21" s="71"/>
      <c r="K21" s="71">
        <v>38.743275000000004</v>
      </c>
      <c r="L21" s="71">
        <v>699.89378508</v>
      </c>
      <c r="M21" s="63">
        <f t="shared" si="0"/>
        <v>6859.433185089998</v>
      </c>
      <c r="N21" s="11"/>
      <c r="O21" s="11"/>
      <c r="P21" s="11"/>
      <c r="Q21" s="11"/>
      <c r="R21" s="11"/>
    </row>
    <row r="22" spans="1:18" s="4" customFormat="1" ht="14.25" customHeight="1">
      <c r="A22" s="33" t="s">
        <v>11</v>
      </c>
      <c r="B22" s="71">
        <v>633.27378838</v>
      </c>
      <c r="C22" s="71">
        <v>26.702</v>
      </c>
      <c r="D22" s="71">
        <v>1753.185</v>
      </c>
      <c r="E22" s="71">
        <v>166.54901003000003</v>
      </c>
      <c r="F22" s="71">
        <v>60.10520425</v>
      </c>
      <c r="G22" s="71">
        <v>80.593</v>
      </c>
      <c r="H22" s="71">
        <v>277.25582</v>
      </c>
      <c r="I22" s="71">
        <v>179.54210999999998</v>
      </c>
      <c r="J22" s="71">
        <v>125.32830279999999</v>
      </c>
      <c r="K22" s="71"/>
      <c r="L22" s="71">
        <v>276.63734391</v>
      </c>
      <c r="M22" s="63">
        <f t="shared" si="0"/>
        <v>3579.1715793699996</v>
      </c>
      <c r="N22" s="11"/>
      <c r="O22" s="11"/>
      <c r="P22" s="11"/>
      <c r="Q22" s="11"/>
      <c r="R22" s="11"/>
    </row>
    <row r="23" spans="1:18" s="4" customFormat="1" ht="14.25" customHeight="1">
      <c r="A23" s="33" t="s">
        <v>12</v>
      </c>
      <c r="B23" s="71">
        <v>23.651077920000006</v>
      </c>
      <c r="C23" s="71">
        <v>524.976</v>
      </c>
      <c r="D23" s="71">
        <v>1269.297</v>
      </c>
      <c r="E23" s="71">
        <v>184.79435809999995</v>
      </c>
      <c r="F23" s="71">
        <v>563.0956756400001</v>
      </c>
      <c r="G23" s="71">
        <v>954.7693100000001</v>
      </c>
      <c r="H23" s="71">
        <v>373.346467</v>
      </c>
      <c r="I23" s="71">
        <v>361.578603</v>
      </c>
      <c r="J23" s="71">
        <v>191.855258</v>
      </c>
      <c r="K23" s="71">
        <v>398.40345</v>
      </c>
      <c r="L23" s="71"/>
      <c r="M23" s="63">
        <f t="shared" si="0"/>
        <v>4845.767199659999</v>
      </c>
      <c r="N23" s="11"/>
      <c r="O23" s="11"/>
      <c r="P23" s="11"/>
      <c r="Q23" s="11"/>
      <c r="R23" s="11"/>
    </row>
    <row r="24" spans="1:13" s="5" customFormat="1" ht="15" customHeight="1">
      <c r="A24" s="41" t="s">
        <v>29</v>
      </c>
      <c r="B24" s="57">
        <f aca="true" t="shared" si="1" ref="B24:L24">SUM(B12:B23)</f>
        <v>27991.94703595</v>
      </c>
      <c r="C24" s="57">
        <f t="shared" si="1"/>
        <v>4127.297000000001</v>
      </c>
      <c r="D24" s="57">
        <f t="shared" si="1"/>
        <v>36155.337</v>
      </c>
      <c r="E24" s="57">
        <f t="shared" si="1"/>
        <v>19938.796263680022</v>
      </c>
      <c r="F24" s="57">
        <f t="shared" si="1"/>
        <v>14543.745540330001</v>
      </c>
      <c r="G24" s="57">
        <f t="shared" si="1"/>
        <v>7396.044225</v>
      </c>
      <c r="H24" s="57">
        <f t="shared" si="1"/>
        <v>10086.050339999998</v>
      </c>
      <c r="I24" s="57">
        <f t="shared" si="1"/>
        <v>5584.592335000001</v>
      </c>
      <c r="J24" s="57">
        <f t="shared" si="1"/>
        <v>11148.4039435</v>
      </c>
      <c r="K24" s="57">
        <f t="shared" si="1"/>
        <v>5067.660028999999</v>
      </c>
      <c r="L24" s="57">
        <f t="shared" si="1"/>
        <v>10731.912100810001</v>
      </c>
      <c r="M24" s="57">
        <f>SUM(B24:L24)</f>
        <v>152771.78581327002</v>
      </c>
    </row>
    <row r="25" spans="1:13" ht="9" customHeight="1">
      <c r="A25" s="20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>
      <c r="A26" s="53"/>
      <c r="B26" s="53" t="str">
        <f>+Exp!B26</f>
        <v>Enero-diciembre 2010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9" customHeight="1">
      <c r="A27" s="55"/>
      <c r="B27" s="20"/>
      <c r="C27" s="20"/>
      <c r="D27" s="54"/>
      <c r="E27" s="54"/>
      <c r="F27" s="54"/>
      <c r="G27" s="54"/>
      <c r="H27" s="54"/>
      <c r="I27" s="54"/>
      <c r="J27" s="54"/>
      <c r="K27" s="54"/>
      <c r="L27" s="54"/>
      <c r="M27" s="20"/>
    </row>
    <row r="28" spans="1:20" s="4" customFormat="1" ht="14.25" customHeight="1">
      <c r="A28" s="33" t="s">
        <v>1</v>
      </c>
      <c r="B28" s="71"/>
      <c r="C28" s="71">
        <v>699.531</v>
      </c>
      <c r="D28" s="71">
        <v>14434.594</v>
      </c>
      <c r="E28" s="71">
        <v>4668.462008179997</v>
      </c>
      <c r="F28" s="71">
        <v>1509.26303541</v>
      </c>
      <c r="G28" s="71">
        <v>584.8792239999999</v>
      </c>
      <c r="H28" s="71">
        <v>1092.8474350000001</v>
      </c>
      <c r="I28" s="71">
        <v>1460.1636389999999</v>
      </c>
      <c r="J28" s="71">
        <v>1107.004686</v>
      </c>
      <c r="K28" s="71">
        <v>1468.8897439999998</v>
      </c>
      <c r="L28" s="71">
        <v>872.109</v>
      </c>
      <c r="M28" s="63">
        <f>SUM(B28:L28)</f>
        <v>27897.743771589994</v>
      </c>
      <c r="N28" s="11"/>
      <c r="O28" s="11"/>
      <c r="P28" s="11"/>
      <c r="Q28" s="11"/>
      <c r="R28" s="11"/>
      <c r="S28" s="11"/>
      <c r="T28" s="11"/>
    </row>
    <row r="29" spans="1:20" s="4" customFormat="1" ht="14.25" customHeight="1">
      <c r="A29" s="33" t="s">
        <v>2</v>
      </c>
      <c r="B29" s="71">
        <v>350.46745085000003</v>
      </c>
      <c r="C29" s="71"/>
      <c r="D29" s="71">
        <v>2233.08</v>
      </c>
      <c r="E29" s="71">
        <v>91.65179654999999</v>
      </c>
      <c r="F29" s="71">
        <v>268.83155374</v>
      </c>
      <c r="G29" s="71">
        <v>19.537312</v>
      </c>
      <c r="H29" s="71">
        <v>44.788616000000005</v>
      </c>
      <c r="I29" s="71">
        <v>15.915479</v>
      </c>
      <c r="J29" s="71">
        <v>306.4833152</v>
      </c>
      <c r="K29" s="71">
        <v>7.110931</v>
      </c>
      <c r="L29" s="71">
        <v>382.141</v>
      </c>
      <c r="M29" s="63">
        <f aca="true" t="shared" si="2" ref="M29:M39">SUM(B29:L29)</f>
        <v>3720.00745434</v>
      </c>
      <c r="N29" s="11"/>
      <c r="O29" s="11"/>
      <c r="P29" s="11"/>
      <c r="Q29" s="11"/>
      <c r="R29" s="11"/>
      <c r="S29" s="11"/>
      <c r="T29" s="11"/>
    </row>
    <row r="30" spans="1:20" s="4" customFormat="1" ht="14.25" customHeight="1">
      <c r="A30" s="33" t="s">
        <v>3</v>
      </c>
      <c r="B30" s="71">
        <v>17944.94352672</v>
      </c>
      <c r="C30" s="71">
        <v>1000.987</v>
      </c>
      <c r="D30" s="71"/>
      <c r="E30" s="71">
        <v>4632.471314760012</v>
      </c>
      <c r="F30" s="71">
        <v>2369.63653904</v>
      </c>
      <c r="G30" s="71">
        <v>853.815032</v>
      </c>
      <c r="H30" s="71">
        <v>4327.470268</v>
      </c>
      <c r="I30" s="71">
        <v>2280.0337179999997</v>
      </c>
      <c r="J30" s="71">
        <v>2178.7335203</v>
      </c>
      <c r="K30" s="71">
        <v>1578.113902</v>
      </c>
      <c r="L30" s="71">
        <v>2909.617</v>
      </c>
      <c r="M30" s="63">
        <f t="shared" si="2"/>
        <v>40075.821820820005</v>
      </c>
      <c r="N30" s="11"/>
      <c r="O30" s="11"/>
      <c r="P30" s="11"/>
      <c r="Q30" s="11"/>
      <c r="R30" s="11"/>
      <c r="S30" s="11"/>
      <c r="T30" s="11"/>
    </row>
    <row r="31" spans="1:20" s="4" customFormat="1" ht="14.25" customHeight="1">
      <c r="A31" s="33" t="s">
        <v>4</v>
      </c>
      <c r="B31" s="71">
        <v>885.0444291</v>
      </c>
      <c r="C31" s="71">
        <v>303.608</v>
      </c>
      <c r="D31" s="71">
        <v>4181.964</v>
      </c>
      <c r="E31" s="71"/>
      <c r="F31" s="71">
        <v>736.50294074</v>
      </c>
      <c r="G31" s="71">
        <v>564.254111</v>
      </c>
      <c r="H31" s="71">
        <v>1952.329213</v>
      </c>
      <c r="I31" s="71">
        <v>116.488147</v>
      </c>
      <c r="J31" s="71">
        <v>1047.9090897</v>
      </c>
      <c r="K31" s="71">
        <v>117.149572</v>
      </c>
      <c r="L31" s="71">
        <v>525.081</v>
      </c>
      <c r="M31" s="63">
        <f t="shared" si="2"/>
        <v>10430.330502540002</v>
      </c>
      <c r="N31" s="11"/>
      <c r="O31" s="11"/>
      <c r="P31" s="11"/>
      <c r="Q31" s="11"/>
      <c r="R31" s="11"/>
      <c r="S31" s="11"/>
      <c r="T31" s="11"/>
    </row>
    <row r="32" spans="1:20" s="4" customFormat="1" ht="14.25" customHeight="1">
      <c r="A32" s="37" t="s">
        <v>5</v>
      </c>
      <c r="B32" s="71">
        <v>149.88407254</v>
      </c>
      <c r="C32" s="71">
        <v>118.002</v>
      </c>
      <c r="D32" s="71">
        <v>1079.111</v>
      </c>
      <c r="E32" s="71">
        <v>1533.1746396000076</v>
      </c>
      <c r="F32" s="71"/>
      <c r="G32" s="71">
        <v>2022.3289629999997</v>
      </c>
      <c r="H32" s="71">
        <v>795.342267</v>
      </c>
      <c r="I32" s="71">
        <v>9.469221</v>
      </c>
      <c r="J32" s="71">
        <v>1325.2458163000001</v>
      </c>
      <c r="K32" s="71">
        <v>10.06476</v>
      </c>
      <c r="L32" s="71">
        <v>1403.874</v>
      </c>
      <c r="M32" s="63">
        <f t="shared" si="2"/>
        <v>8446.496739440008</v>
      </c>
      <c r="N32" s="11"/>
      <c r="O32" s="11"/>
      <c r="P32" s="11"/>
      <c r="Q32" s="11"/>
      <c r="R32" s="11"/>
      <c r="S32" s="11"/>
      <c r="T32" s="11"/>
    </row>
    <row r="33" spans="1:20" s="4" customFormat="1" ht="14.25" customHeight="1">
      <c r="A33" s="33" t="s">
        <v>7</v>
      </c>
      <c r="B33" s="71">
        <v>11.966537339999999</v>
      </c>
      <c r="C33" s="71">
        <v>1.519</v>
      </c>
      <c r="D33" s="71">
        <v>73.417</v>
      </c>
      <c r="E33" s="71">
        <v>5.986551250000001</v>
      </c>
      <c r="F33" s="71">
        <v>7.334042510000001</v>
      </c>
      <c r="G33" s="71">
        <v>3.11</v>
      </c>
      <c r="H33" s="71">
        <v>17.775247</v>
      </c>
      <c r="I33" s="71">
        <v>0.669867</v>
      </c>
      <c r="J33" s="71">
        <v>1.2826696000000002</v>
      </c>
      <c r="K33" s="71">
        <v>1.331715</v>
      </c>
      <c r="L33" s="71">
        <v>208.182</v>
      </c>
      <c r="M33" s="63">
        <f t="shared" si="2"/>
        <v>332.5746297</v>
      </c>
      <c r="N33" s="11"/>
      <c r="O33" s="11"/>
      <c r="P33" s="11"/>
      <c r="Q33" s="11"/>
      <c r="R33" s="11"/>
      <c r="S33" s="11"/>
      <c r="T33" s="11"/>
    </row>
    <row r="34" spans="1:20" s="4" customFormat="1" ht="14.25" customHeight="1">
      <c r="A34" s="33" t="s">
        <v>16</v>
      </c>
      <c r="B34" s="71">
        <v>163.31107179999998</v>
      </c>
      <c r="C34" s="71">
        <v>16.846</v>
      </c>
      <c r="D34" s="71">
        <v>56.885</v>
      </c>
      <c r="E34" s="71">
        <v>797.574322920001</v>
      </c>
      <c r="F34" s="71">
        <v>834.9357348</v>
      </c>
      <c r="G34" s="71"/>
      <c r="H34" s="71">
        <v>104.986133</v>
      </c>
      <c r="I34" s="71">
        <v>1.669361</v>
      </c>
      <c r="J34" s="71">
        <v>1421.9647139</v>
      </c>
      <c r="K34" s="71">
        <v>36.792087</v>
      </c>
      <c r="L34" s="71">
        <v>856.698</v>
      </c>
      <c r="M34" s="63">
        <f t="shared" si="2"/>
        <v>4291.662424420001</v>
      </c>
      <c r="N34" s="11"/>
      <c r="O34" s="11"/>
      <c r="P34" s="11"/>
      <c r="Q34" s="11"/>
      <c r="R34" s="11"/>
      <c r="S34" s="11"/>
      <c r="T34" s="11"/>
    </row>
    <row r="35" spans="1:20" s="4" customFormat="1" ht="14.25" customHeight="1">
      <c r="A35" s="33" t="s">
        <v>8</v>
      </c>
      <c r="B35" s="71">
        <v>1817.1153573899999</v>
      </c>
      <c r="C35" s="71">
        <v>127.554</v>
      </c>
      <c r="D35" s="71">
        <v>3858.606</v>
      </c>
      <c r="E35" s="71">
        <v>2037.1253185800008</v>
      </c>
      <c r="F35" s="71">
        <v>3856.67412538</v>
      </c>
      <c r="G35" s="71">
        <v>727.6087220000001</v>
      </c>
      <c r="H35" s="71"/>
      <c r="I35" s="71">
        <v>87.76575</v>
      </c>
      <c r="J35" s="71">
        <v>1119.2894273</v>
      </c>
      <c r="K35" s="71">
        <v>173.343947</v>
      </c>
      <c r="L35" s="71">
        <v>1350.963</v>
      </c>
      <c r="M35" s="63">
        <f t="shared" si="2"/>
        <v>15156.045647650002</v>
      </c>
      <c r="N35" s="11"/>
      <c r="O35" s="11"/>
      <c r="P35" s="11"/>
      <c r="Q35" s="11"/>
      <c r="R35" s="11"/>
      <c r="S35" s="11"/>
      <c r="T35" s="11"/>
    </row>
    <row r="36" spans="1:20" s="4" customFormat="1" ht="14.25" customHeight="1">
      <c r="A36" s="33" t="s">
        <v>9</v>
      </c>
      <c r="B36" s="71">
        <v>435.99170052</v>
      </c>
      <c r="C36" s="71">
        <v>30.501</v>
      </c>
      <c r="D36" s="71">
        <v>611.401</v>
      </c>
      <c r="E36" s="71">
        <v>612.9399586100002</v>
      </c>
      <c r="F36" s="71">
        <v>27.74021193</v>
      </c>
      <c r="G36" s="71">
        <v>5.815</v>
      </c>
      <c r="H36" s="71">
        <v>75.90462699999999</v>
      </c>
      <c r="I36" s="71"/>
      <c r="J36" s="71">
        <v>243.1713436</v>
      </c>
      <c r="K36" s="71">
        <v>63.639188000000004</v>
      </c>
      <c r="L36" s="71">
        <v>76.638</v>
      </c>
      <c r="M36" s="63">
        <f t="shared" si="2"/>
        <v>2183.7420296600003</v>
      </c>
      <c r="N36" s="11"/>
      <c r="O36" s="11"/>
      <c r="P36" s="11"/>
      <c r="Q36" s="11"/>
      <c r="R36" s="11"/>
      <c r="S36" s="11"/>
      <c r="T36" s="11"/>
    </row>
    <row r="37" spans="1:20" s="4" customFormat="1" ht="14.25" customHeight="1">
      <c r="A37" s="33" t="s">
        <v>10</v>
      </c>
      <c r="B37" s="71">
        <v>120.92006537000002</v>
      </c>
      <c r="C37" s="71">
        <v>388.492</v>
      </c>
      <c r="D37" s="71">
        <v>907.721</v>
      </c>
      <c r="E37" s="71">
        <v>1330.6503486899926</v>
      </c>
      <c r="F37" s="71">
        <v>786.2488337599999</v>
      </c>
      <c r="G37" s="71">
        <v>1035.5943140000002</v>
      </c>
      <c r="H37" s="71">
        <v>337.13550799999996</v>
      </c>
      <c r="I37" s="71">
        <v>4.628356</v>
      </c>
      <c r="J37" s="71"/>
      <c r="K37" s="71">
        <v>18.037596</v>
      </c>
      <c r="L37" s="71">
        <v>501.848</v>
      </c>
      <c r="M37" s="63">
        <f t="shared" si="2"/>
        <v>5431.276021819993</v>
      </c>
      <c r="N37" s="11"/>
      <c r="O37" s="11"/>
      <c r="P37" s="11"/>
      <c r="Q37" s="11"/>
      <c r="R37" s="11"/>
      <c r="S37" s="11"/>
      <c r="T37" s="11"/>
    </row>
    <row r="38" spans="1:20" s="4" customFormat="1" ht="14.25" customHeight="1">
      <c r="A38" s="33" t="s">
        <v>11</v>
      </c>
      <c r="B38" s="71">
        <v>607.8061650200001</v>
      </c>
      <c r="C38" s="71">
        <v>26.319</v>
      </c>
      <c r="D38" s="71">
        <v>1574.157</v>
      </c>
      <c r="E38" s="71">
        <v>136.42734660000002</v>
      </c>
      <c r="F38" s="71">
        <v>59.08007068</v>
      </c>
      <c r="G38" s="71">
        <v>56.296</v>
      </c>
      <c r="H38" s="71">
        <v>233.188678</v>
      </c>
      <c r="I38" s="71">
        <v>140.237323</v>
      </c>
      <c r="J38" s="71">
        <v>87.497341</v>
      </c>
      <c r="K38" s="71"/>
      <c r="L38" s="71">
        <v>318.301</v>
      </c>
      <c r="M38" s="63">
        <f t="shared" si="2"/>
        <v>3239.3099242999992</v>
      </c>
      <c r="N38" s="11"/>
      <c r="O38" s="11"/>
      <c r="P38" s="11"/>
      <c r="Q38" s="11"/>
      <c r="R38" s="11"/>
      <c r="S38" s="11"/>
      <c r="T38" s="11"/>
    </row>
    <row r="39" spans="1:20" s="4" customFormat="1" ht="14.25" customHeight="1">
      <c r="A39" s="33" t="s">
        <v>12</v>
      </c>
      <c r="B39" s="71">
        <v>21.49208946</v>
      </c>
      <c r="C39" s="71">
        <v>298.672</v>
      </c>
      <c r="D39" s="71">
        <v>832.667</v>
      </c>
      <c r="E39" s="71">
        <v>163.75740672999999</v>
      </c>
      <c r="F39" s="71">
        <v>304.74574124000003</v>
      </c>
      <c r="G39" s="71">
        <v>549.761844</v>
      </c>
      <c r="H39" s="71">
        <v>639.616843</v>
      </c>
      <c r="I39" s="71">
        <v>208.576514</v>
      </c>
      <c r="J39" s="71">
        <v>96.81656290000001</v>
      </c>
      <c r="K39" s="71">
        <v>660.057559</v>
      </c>
      <c r="L39" s="71"/>
      <c r="M39" s="63">
        <f t="shared" si="2"/>
        <v>3776.16356033</v>
      </c>
      <c r="N39" s="11"/>
      <c r="O39" s="11"/>
      <c r="P39" s="11"/>
      <c r="Q39" s="11"/>
      <c r="R39" s="11"/>
      <c r="S39" s="11"/>
      <c r="T39" s="11"/>
    </row>
    <row r="40" spans="1:13" s="6" customFormat="1" ht="15" customHeight="1">
      <c r="A40" s="41" t="s">
        <v>29</v>
      </c>
      <c r="B40" s="57">
        <f aca="true" t="shared" si="3" ref="B40:J40">SUM(B28:B39)</f>
        <v>22508.942466109995</v>
      </c>
      <c r="C40" s="57">
        <f t="shared" si="3"/>
        <v>3012.0310000000004</v>
      </c>
      <c r="D40" s="57">
        <f t="shared" si="3"/>
        <v>29843.603000000003</v>
      </c>
      <c r="E40" s="57">
        <f>SUM(E28:E39)</f>
        <v>16010.221012470012</v>
      </c>
      <c r="F40" s="57">
        <f t="shared" si="3"/>
        <v>10760.992829230001</v>
      </c>
      <c r="G40" s="57">
        <f t="shared" si="3"/>
        <v>6423.000521999999</v>
      </c>
      <c r="H40" s="57">
        <f t="shared" si="3"/>
        <v>9621.384834999999</v>
      </c>
      <c r="I40" s="57">
        <f t="shared" si="3"/>
        <v>4325.617375</v>
      </c>
      <c r="J40" s="57">
        <f t="shared" si="3"/>
        <v>8935.398485799999</v>
      </c>
      <c r="K40" s="57">
        <f>SUM(K28:K39)</f>
        <v>4134.531000999999</v>
      </c>
      <c r="L40" s="57">
        <f>SUM(L28:L39)</f>
        <v>9405.452000000001</v>
      </c>
      <c r="M40" s="57">
        <f>SUM(B40:L40)</f>
        <v>124981.17452661002</v>
      </c>
    </row>
    <row r="41" spans="1:13" ht="9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">
      <c r="A42" s="53"/>
      <c r="B42" s="53" t="str">
        <f>+Exp!B42</f>
        <v>Crecimiento 2011/2010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9" customHeight="1">
      <c r="A43" s="55"/>
      <c r="B43" s="20"/>
      <c r="C43" s="20"/>
      <c r="D43" s="54"/>
      <c r="E43" s="54"/>
      <c r="F43" s="54"/>
      <c r="G43" s="54"/>
      <c r="H43" s="54"/>
      <c r="I43" s="54"/>
      <c r="J43" s="54"/>
      <c r="K43" s="54"/>
      <c r="L43" s="54"/>
      <c r="M43" s="20"/>
    </row>
    <row r="44" spans="1:13" s="4" customFormat="1" ht="14.25" customHeight="1">
      <c r="A44" s="33" t="s">
        <v>1</v>
      </c>
      <c r="B44" s="58"/>
      <c r="C44" s="58">
        <f aca="true" t="shared" si="4" ref="C44:M44">+(C12/C28-1)*100</f>
        <v>36.102331419193725</v>
      </c>
      <c r="D44" s="58">
        <f t="shared" si="4"/>
        <v>17.122095709792728</v>
      </c>
      <c r="E44" s="58">
        <f t="shared" si="4"/>
        <v>1.3111271072302921</v>
      </c>
      <c r="F44" s="58">
        <f t="shared" si="4"/>
        <v>24.027431987790493</v>
      </c>
      <c r="G44" s="58">
        <f t="shared" si="4"/>
        <v>-7.033810795782314</v>
      </c>
      <c r="H44" s="58">
        <f t="shared" si="4"/>
        <v>-2.878184364316161</v>
      </c>
      <c r="I44" s="58">
        <f aca="true" t="shared" si="5" ref="I44:I51">+(I12/I28-1)*100</f>
        <v>10.983252610634286</v>
      </c>
      <c r="J44" s="58">
        <f t="shared" si="4"/>
        <v>65.68599444934962</v>
      </c>
      <c r="K44" s="58">
        <f t="shared" si="4"/>
        <v>36.41697984379149</v>
      </c>
      <c r="L44" s="58">
        <f>+(L12/L28-1)*100</f>
        <v>39.73523775927092</v>
      </c>
      <c r="M44" s="58">
        <f t="shared" si="4"/>
        <v>17.364434780683723</v>
      </c>
    </row>
    <row r="45" spans="1:13" s="4" customFormat="1" ht="14.25" customHeight="1">
      <c r="A45" s="33" t="s">
        <v>2</v>
      </c>
      <c r="B45" s="58">
        <f aca="true" t="shared" si="6" ref="B45:B56">+(B13/B29-1)*100</f>
        <v>81.23796276072923</v>
      </c>
      <c r="C45" s="58"/>
      <c r="D45" s="58">
        <f>+(D13/D29-1)*100</f>
        <v>28.22473892560946</v>
      </c>
      <c r="E45" s="58">
        <f>+(E13/E29-1)*100</f>
        <v>49.48042286902663</v>
      </c>
      <c r="F45" s="58">
        <f>+(F13/F29-1)*100</f>
        <v>-37.86522052707012</v>
      </c>
      <c r="G45" s="58">
        <f>+(G13/G29-1)*100</f>
        <v>-55.560038146496304</v>
      </c>
      <c r="H45" s="58">
        <f>+(H13/H29-1)*100</f>
        <v>0.9306159404434355</v>
      </c>
      <c r="I45" s="58">
        <f t="shared" si="5"/>
        <v>31.135921199732653</v>
      </c>
      <c r="J45" s="58">
        <f aca="true" t="shared" si="7" ref="J45:J52">+(J13/J29-1)*100</f>
        <v>-6.005469037682854</v>
      </c>
      <c r="K45" s="58">
        <f aca="true" t="shared" si="8" ref="K45:L54">+(K13/K29-1)*100</f>
        <v>15.277943211655387</v>
      </c>
      <c r="L45" s="58">
        <f t="shared" si="8"/>
        <v>-14.255847762998474</v>
      </c>
      <c r="M45" s="58">
        <f aca="true" t="shared" si="9" ref="M45:M53">+(M13/M29-1)*100</f>
        <v>21.001843943310373</v>
      </c>
    </row>
    <row r="46" spans="1:13" s="4" customFormat="1" ht="14.25" customHeight="1">
      <c r="A46" s="33" t="s">
        <v>3</v>
      </c>
      <c r="B46" s="58">
        <f t="shared" si="6"/>
        <v>22.285580396367898</v>
      </c>
      <c r="C46" s="58">
        <f aca="true" t="shared" si="10" ref="C46:C56">+(C14/C30-1)*100</f>
        <v>37.90748531199706</v>
      </c>
      <c r="D46" s="58"/>
      <c r="E46" s="58">
        <f>+(E14/E30-1)*100</f>
        <v>33.60624754242365</v>
      </c>
      <c r="F46" s="58">
        <f>+(F14/F30-1)*100</f>
        <v>15.640015749425618</v>
      </c>
      <c r="G46" s="58">
        <f>+(G14/G30-1)*100</f>
        <v>9.869219308849097</v>
      </c>
      <c r="H46" s="58">
        <f>+(H14/H30-1)*100</f>
        <v>5.407751053322785</v>
      </c>
      <c r="I46" s="58">
        <f t="shared" si="5"/>
        <v>33.72757433054772</v>
      </c>
      <c r="J46" s="58">
        <f t="shared" si="7"/>
        <v>11.553686407933883</v>
      </c>
      <c r="K46" s="58">
        <f t="shared" si="8"/>
        <v>31.954966201165867</v>
      </c>
      <c r="L46" s="58">
        <f t="shared" si="8"/>
        <v>1.2296619152967647</v>
      </c>
      <c r="M46" s="58">
        <f t="shared" si="9"/>
        <v>20.423953318626054</v>
      </c>
    </row>
    <row r="47" spans="1:13" s="4" customFormat="1" ht="14.25" customHeight="1">
      <c r="A47" s="33" t="s">
        <v>4</v>
      </c>
      <c r="B47" s="58">
        <f t="shared" si="6"/>
        <v>23.443031671414193</v>
      </c>
      <c r="C47" s="58">
        <f t="shared" si="10"/>
        <v>1.374799083028111</v>
      </c>
      <c r="D47" s="58">
        <f aca="true" t="shared" si="11" ref="D47:D56">+(D15/D31-1)*100</f>
        <v>9.26655514012078</v>
      </c>
      <c r="E47" s="58"/>
      <c r="F47" s="58">
        <f>+(F15/F31-1)*100</f>
        <v>22.420612045905397</v>
      </c>
      <c r="G47" s="58">
        <f>+(G15/G31-1)*100</f>
        <v>9.663969466409462</v>
      </c>
      <c r="H47" s="58">
        <f>+(H15/H31-1)*100</f>
        <v>7.634925503724466</v>
      </c>
      <c r="I47" s="58">
        <f t="shared" si="5"/>
        <v>23.449323131562917</v>
      </c>
      <c r="J47" s="58">
        <f t="shared" si="7"/>
        <v>27.239755214044294</v>
      </c>
      <c r="K47" s="58">
        <f t="shared" si="8"/>
        <v>15.281962788562286</v>
      </c>
      <c r="L47" s="58">
        <f t="shared" si="8"/>
        <v>135.10368074639914</v>
      </c>
      <c r="M47" s="58">
        <f t="shared" si="9"/>
        <v>19.251221264570816</v>
      </c>
    </row>
    <row r="48" spans="1:13" s="4" customFormat="1" ht="14.25" customHeight="1">
      <c r="A48" s="37" t="s">
        <v>5</v>
      </c>
      <c r="B48" s="58">
        <f t="shared" si="6"/>
        <v>61.15309369882429</v>
      </c>
      <c r="C48" s="58">
        <f t="shared" si="10"/>
        <v>62.96333960441349</v>
      </c>
      <c r="D48" s="58">
        <f t="shared" si="11"/>
        <v>28.266600933546204</v>
      </c>
      <c r="E48" s="58">
        <f aca="true" t="shared" si="12" ref="E48:E56">+(E16/E32-1)*100</f>
        <v>42.60943904475383</v>
      </c>
      <c r="F48" s="58"/>
      <c r="G48" s="58">
        <f>+(G16/G32-1)*100</f>
        <v>9.819828061276702</v>
      </c>
      <c r="H48" s="58">
        <f>+(H16/H32-1)*100</f>
        <v>3.6675572530586953</v>
      </c>
      <c r="I48" s="58">
        <f t="shared" si="5"/>
        <v>109.40408931209866</v>
      </c>
      <c r="J48" s="58">
        <f t="shared" si="7"/>
        <v>10.048587632730467</v>
      </c>
      <c r="K48" s="58">
        <f t="shared" si="8"/>
        <v>19.688040251332374</v>
      </c>
      <c r="L48" s="58">
        <f t="shared" si="8"/>
        <v>5.573961342684575</v>
      </c>
      <c r="M48" s="58">
        <f t="shared" si="9"/>
        <v>18.656040719604405</v>
      </c>
    </row>
    <row r="49" spans="1:13" s="4" customFormat="1" ht="14.25" customHeight="1">
      <c r="A49" s="33" t="s">
        <v>7</v>
      </c>
      <c r="B49" s="58">
        <f t="shared" si="6"/>
        <v>-26.171587995897227</v>
      </c>
      <c r="C49" s="58">
        <f t="shared" si="10"/>
        <v>377.94601711652405</v>
      </c>
      <c r="D49" s="58">
        <f t="shared" si="11"/>
        <v>25.00919405587263</v>
      </c>
      <c r="E49" s="58">
        <f t="shared" si="12"/>
        <v>11.677869958934984</v>
      </c>
      <c r="F49" s="58">
        <f aca="true" t="shared" si="13" ref="F49:F56">+(F17/F33-1)*100</f>
        <v>11.785135807727954</v>
      </c>
      <c r="G49" s="58">
        <f>+(G17/G33-1)*100</f>
        <v>250.1929260450161</v>
      </c>
      <c r="H49" s="58">
        <f>+(H17/H33-1)*100</f>
        <v>-3.588794012257601</v>
      </c>
      <c r="I49" s="58">
        <f t="shared" si="5"/>
        <v>95.1470963639051</v>
      </c>
      <c r="J49" s="58">
        <f t="shared" si="7"/>
        <v>12.270767156249729</v>
      </c>
      <c r="K49" s="58">
        <f t="shared" si="8"/>
        <v>5.785246843356129</v>
      </c>
      <c r="L49" s="58">
        <f t="shared" si="8"/>
        <v>89.72801133143116</v>
      </c>
      <c r="M49" s="58">
        <f t="shared" si="9"/>
        <v>65.35256247178496</v>
      </c>
    </row>
    <row r="50" spans="1:13" s="4" customFormat="1" ht="14.25" customHeight="1">
      <c r="A50" s="33" t="s">
        <v>16</v>
      </c>
      <c r="B50" s="58">
        <f t="shared" si="6"/>
        <v>28.434200466743853</v>
      </c>
      <c r="C50" s="58">
        <f t="shared" si="10"/>
        <v>60.45352012347145</v>
      </c>
      <c r="D50" s="58">
        <f t="shared" si="11"/>
        <v>67.26377779731037</v>
      </c>
      <c r="E50" s="58">
        <f t="shared" si="12"/>
        <v>62.88255596216157</v>
      </c>
      <c r="F50" s="58">
        <f t="shared" si="13"/>
        <v>27.65599528630931</v>
      </c>
      <c r="G50" s="58"/>
      <c r="H50" s="58">
        <f>+(H18/H34-1)*100</f>
        <v>23.148083756928163</v>
      </c>
      <c r="I50" s="58">
        <f t="shared" si="5"/>
        <v>31.903584665030515</v>
      </c>
      <c r="J50" s="58">
        <f t="shared" si="7"/>
        <v>31.54449407325759</v>
      </c>
      <c r="K50" s="58">
        <f t="shared" si="8"/>
        <v>66.04909637227156</v>
      </c>
      <c r="L50" s="58">
        <f t="shared" si="8"/>
        <v>-15.978250046107256</v>
      </c>
      <c r="M50" s="58">
        <f t="shared" si="9"/>
        <v>27.684610735211113</v>
      </c>
    </row>
    <row r="51" spans="1:13" s="4" customFormat="1" ht="14.25" customHeight="1">
      <c r="A51" s="33" t="s">
        <v>8</v>
      </c>
      <c r="B51" s="58">
        <f t="shared" si="6"/>
        <v>39.40298653236951</v>
      </c>
      <c r="C51" s="58">
        <f t="shared" si="10"/>
        <v>45.26631857879799</v>
      </c>
      <c r="D51" s="58">
        <f t="shared" si="11"/>
        <v>32.95477693239475</v>
      </c>
      <c r="E51" s="58">
        <f t="shared" si="12"/>
        <v>18.72295600576337</v>
      </c>
      <c r="F51" s="58">
        <f t="shared" si="13"/>
        <v>57.10498259255961</v>
      </c>
      <c r="G51" s="58">
        <f aca="true" t="shared" si="14" ref="G51:G56">+(G19/G35-1)*100</f>
        <v>19.550233758742674</v>
      </c>
      <c r="H51" s="58"/>
      <c r="I51" s="58">
        <f t="shared" si="5"/>
        <v>103.48823658431678</v>
      </c>
      <c r="J51" s="58">
        <f t="shared" si="7"/>
        <v>23.01155637834551</v>
      </c>
      <c r="K51" s="58">
        <f t="shared" si="8"/>
        <v>40.63353939898462</v>
      </c>
      <c r="L51" s="58">
        <f t="shared" si="8"/>
        <v>1.2922391523676025</v>
      </c>
      <c r="M51" s="58">
        <f t="shared" si="9"/>
        <v>34.360088443699446</v>
      </c>
    </row>
    <row r="52" spans="1:13" s="4" customFormat="1" ht="14.25" customHeight="1">
      <c r="A52" s="33" t="s">
        <v>9</v>
      </c>
      <c r="B52" s="58">
        <f t="shared" si="6"/>
        <v>16.23871740346403</v>
      </c>
      <c r="C52" s="58">
        <f t="shared" si="10"/>
        <v>83.89560998000066</v>
      </c>
      <c r="D52" s="58">
        <f t="shared" si="11"/>
        <v>125.17971020655838</v>
      </c>
      <c r="E52" s="58">
        <f t="shared" si="12"/>
        <v>-1.7036767506039774</v>
      </c>
      <c r="F52" s="58">
        <f t="shared" si="13"/>
        <v>196.01995697514485</v>
      </c>
      <c r="G52" s="58">
        <f t="shared" si="14"/>
        <v>34.135855546001714</v>
      </c>
      <c r="H52" s="58">
        <f>+(H20/H36-1)*100</f>
        <v>48.44956289687059</v>
      </c>
      <c r="I52" s="58"/>
      <c r="J52" s="58">
        <f t="shared" si="7"/>
        <v>-2.146946150278206</v>
      </c>
      <c r="K52" s="58">
        <f t="shared" si="8"/>
        <v>29.984724192269695</v>
      </c>
      <c r="L52" s="58">
        <f t="shared" si="8"/>
        <v>-16.679285119653454</v>
      </c>
      <c r="M52" s="58">
        <f t="shared" si="9"/>
        <v>43.29775907125865</v>
      </c>
    </row>
    <row r="53" spans="1:13" s="4" customFormat="1" ht="14.25" customHeight="1">
      <c r="A53" s="33" t="s">
        <v>10</v>
      </c>
      <c r="B53" s="58">
        <f t="shared" si="6"/>
        <v>34.972679199768095</v>
      </c>
      <c r="C53" s="58">
        <f t="shared" si="10"/>
        <v>20.298487484941784</v>
      </c>
      <c r="D53" s="58">
        <f t="shared" si="11"/>
        <v>-21.133255703018882</v>
      </c>
      <c r="E53" s="58">
        <f t="shared" si="12"/>
        <v>51.67238678417041</v>
      </c>
      <c r="F53" s="58">
        <f t="shared" si="13"/>
        <v>30.3072762067508</v>
      </c>
      <c r="G53" s="58">
        <f t="shared" si="14"/>
        <v>10.26799930846276</v>
      </c>
      <c r="H53" s="58">
        <f>+(H21/H37-1)*100</f>
        <v>72.73601658120215</v>
      </c>
      <c r="I53" s="58">
        <f>+(I21/I37-1)*100</f>
        <v>57.61345929310537</v>
      </c>
      <c r="J53" s="58"/>
      <c r="K53" s="58">
        <f t="shared" si="8"/>
        <v>114.79178821834131</v>
      </c>
      <c r="L53" s="58">
        <f t="shared" si="8"/>
        <v>39.463300656772574</v>
      </c>
      <c r="M53" s="58">
        <f t="shared" si="9"/>
        <v>26.29505769053948</v>
      </c>
    </row>
    <row r="54" spans="1:13" s="4" customFormat="1" ht="14.25" customHeight="1">
      <c r="A54" s="33" t="s">
        <v>11</v>
      </c>
      <c r="B54" s="58">
        <f t="shared" si="6"/>
        <v>4.190089674256914</v>
      </c>
      <c r="C54" s="58">
        <f t="shared" si="10"/>
        <v>1.45522246285954</v>
      </c>
      <c r="D54" s="58">
        <f t="shared" si="11"/>
        <v>11.372944375942161</v>
      </c>
      <c r="E54" s="58">
        <f t="shared" si="12"/>
        <v>22.078904399068634</v>
      </c>
      <c r="F54" s="58">
        <f t="shared" si="13"/>
        <v>1.735159687862442</v>
      </c>
      <c r="G54" s="58">
        <f t="shared" si="14"/>
        <v>43.15937189143102</v>
      </c>
      <c r="H54" s="58">
        <f>+(H22/H38-1)*100</f>
        <v>18.89763361495622</v>
      </c>
      <c r="I54" s="58">
        <f>+(I22/I38-1)*100</f>
        <v>28.02733691657817</v>
      </c>
      <c r="J54" s="58">
        <f>+(J22/J38-1)*100</f>
        <v>43.23669881579599</v>
      </c>
      <c r="K54" s="58"/>
      <c r="L54" s="58">
        <f t="shared" si="8"/>
        <v>-13.089389002862061</v>
      </c>
      <c r="M54" s="58">
        <f>+(M22/M38-1)*100</f>
        <v>10.491791863461252</v>
      </c>
    </row>
    <row r="55" spans="1:13" s="4" customFormat="1" ht="14.25" customHeight="1">
      <c r="A55" s="33" t="s">
        <v>12</v>
      </c>
      <c r="B55" s="58">
        <f t="shared" si="6"/>
        <v>10.045502853588095</v>
      </c>
      <c r="C55" s="58">
        <f t="shared" si="10"/>
        <v>75.77007553436543</v>
      </c>
      <c r="D55" s="58">
        <f t="shared" si="11"/>
        <v>52.43752904822696</v>
      </c>
      <c r="E55" s="58">
        <f t="shared" si="12"/>
        <v>12.846412134924234</v>
      </c>
      <c r="F55" s="58">
        <f t="shared" si="13"/>
        <v>84.77556842920364</v>
      </c>
      <c r="G55" s="58">
        <f t="shared" si="14"/>
        <v>73.6696208404016</v>
      </c>
      <c r="H55" s="58">
        <f>+(H23/H39-1)*100</f>
        <v>-41.62966921745055</v>
      </c>
      <c r="I55" s="58">
        <f>+(I23/I39-1)*100</f>
        <v>73.35537739402433</v>
      </c>
      <c r="J55" s="58">
        <f>+(J23/J39-1)*100</f>
        <v>98.1636739141046</v>
      </c>
      <c r="K55" s="58">
        <f>+(K23/K39-1)*100</f>
        <v>-39.64110484491853</v>
      </c>
      <c r="L55" s="58"/>
      <c r="M55" s="58">
        <f>+(M23/M39-1)*100</f>
        <v>28.32514064185625</v>
      </c>
    </row>
    <row r="56" spans="1:13" s="6" customFormat="1" ht="15" customHeight="1">
      <c r="A56" s="41" t="s">
        <v>29</v>
      </c>
      <c r="B56" s="59">
        <f t="shared" si="6"/>
        <v>24.35922779622077</v>
      </c>
      <c r="C56" s="59">
        <f t="shared" si="10"/>
        <v>37.027042550358914</v>
      </c>
      <c r="D56" s="59">
        <f t="shared" si="11"/>
        <v>21.14936993365042</v>
      </c>
      <c r="E56" s="59">
        <f t="shared" si="12"/>
        <v>24.53792017080918</v>
      </c>
      <c r="F56" s="59">
        <f t="shared" si="13"/>
        <v>35.15245081127587</v>
      </c>
      <c r="G56" s="59">
        <f t="shared" si="14"/>
        <v>15.149363598323573</v>
      </c>
      <c r="H56" s="59">
        <f>+(H24/H40-1)*100</f>
        <v>4.8295075289959355</v>
      </c>
      <c r="I56" s="59">
        <f>+(I24/I40-1)*100</f>
        <v>29.105093004209625</v>
      </c>
      <c r="J56" s="59">
        <f>+(J24/J40-1)*100</f>
        <v>24.766723736125208</v>
      </c>
      <c r="K56" s="59">
        <f>+(K24/K40-1)*100</f>
        <v>22.569162687964074</v>
      </c>
      <c r="L56" s="59">
        <f>+(L24/L40-1)*100</f>
        <v>14.103097871426051</v>
      </c>
      <c r="M56" s="59">
        <f>+(M24/M40-1)*100</f>
        <v>22.2358378307151</v>
      </c>
    </row>
    <row r="57" spans="1:13" ht="9" customHeight="1" thickBot="1">
      <c r="A57" s="4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2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s="8" customFormat="1" ht="12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8" customFormat="1" ht="12">
      <c r="A60" s="46" t="s">
        <v>52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75" zoomScaleNormal="75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6" sqref="T16"/>
    </sheetView>
  </sheetViews>
  <sheetFormatPr defaultColWidth="11.421875" defaultRowHeight="12.75"/>
  <cols>
    <col min="1" max="1" width="11.8515625" style="0" customWidth="1"/>
    <col min="2" max="14" width="8.7109375" style="0" customWidth="1"/>
  </cols>
  <sheetData>
    <row r="1" spans="1:14" ht="15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1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2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2" t="s">
        <v>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7.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 customHeight="1" thickBot="1">
      <c r="A7" s="24" t="s">
        <v>45</v>
      </c>
      <c r="B7" s="25" t="s">
        <v>46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 customHeight="1" thickBot="1">
      <c r="A8" s="26" t="s">
        <v>47</v>
      </c>
      <c r="B8" s="27" t="s">
        <v>30</v>
      </c>
      <c r="C8" s="25" t="s">
        <v>31</v>
      </c>
      <c r="D8" s="27" t="s">
        <v>32</v>
      </c>
      <c r="E8" s="28" t="s">
        <v>33</v>
      </c>
      <c r="F8" s="25" t="s">
        <v>40</v>
      </c>
      <c r="G8" s="25" t="s">
        <v>53</v>
      </c>
      <c r="H8" s="25" t="s">
        <v>34</v>
      </c>
      <c r="I8" s="25" t="s">
        <v>35</v>
      </c>
      <c r="J8" s="27" t="s">
        <v>41</v>
      </c>
      <c r="K8" s="25" t="s">
        <v>37</v>
      </c>
      <c r="L8" s="27" t="s">
        <v>38</v>
      </c>
      <c r="M8" s="25" t="s">
        <v>54</v>
      </c>
      <c r="N8" s="25" t="s">
        <v>18</v>
      </c>
    </row>
    <row r="9" spans="1:14" s="14" customFormat="1" ht="9.75" customHeight="1">
      <c r="A9" s="29"/>
      <c r="B9" s="30"/>
      <c r="C9" s="30"/>
      <c r="D9" s="29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4" customFormat="1" ht="12.75">
      <c r="A10" s="29"/>
      <c r="B10" s="32" t="s">
        <v>68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1"/>
    </row>
    <row r="11" spans="1:14" s="1" customFormat="1" ht="14.25">
      <c r="A11" s="33" t="s">
        <v>1</v>
      </c>
      <c r="B11" s="34" t="s">
        <v>43</v>
      </c>
      <c r="C11" s="35">
        <v>0.5339141402333359</v>
      </c>
      <c r="D11" s="35">
        <v>14.43599715923324</v>
      </c>
      <c r="E11" s="35">
        <v>0.776382148749255</v>
      </c>
      <c r="F11" s="35">
        <v>0.17677240213433593</v>
      </c>
      <c r="G11" s="35">
        <v>0.005712340162389057</v>
      </c>
      <c r="H11" s="35">
        <v>0.09657630239387807</v>
      </c>
      <c r="I11" s="35">
        <v>1.451976501762069</v>
      </c>
      <c r="J11" s="35">
        <v>0.47836864752410035</v>
      </c>
      <c r="K11" s="35">
        <v>0.11478104389520186</v>
      </c>
      <c r="L11" s="35">
        <v>0.3949623971031377</v>
      </c>
      <c r="M11" s="35">
        <v>0.015292305751610835</v>
      </c>
      <c r="N11" s="36">
        <v>18.480735388942556</v>
      </c>
    </row>
    <row r="12" spans="1:14" s="1" customFormat="1" ht="14.25">
      <c r="A12" s="33" t="s">
        <v>2</v>
      </c>
      <c r="B12" s="35">
        <v>0.5573441270382259</v>
      </c>
      <c r="C12" s="34" t="s">
        <v>43</v>
      </c>
      <c r="D12" s="35">
        <v>0.9349331642171655</v>
      </c>
      <c r="E12" s="35">
        <v>0.22162342400923854</v>
      </c>
      <c r="F12" s="35">
        <v>0.10784962387258483</v>
      </c>
      <c r="G12" s="35">
        <v>0.0046941682798656405</v>
      </c>
      <c r="H12" s="35">
        <v>0.01601067487178004</v>
      </c>
      <c r="I12" s="35">
        <v>0.09850634772042581</v>
      </c>
      <c r="J12" s="35">
        <v>0.036173850121998224</v>
      </c>
      <c r="K12" s="35">
        <v>0.29728760329271253</v>
      </c>
      <c r="L12" s="35">
        <v>0.01506215997866443</v>
      </c>
      <c r="M12" s="35">
        <v>0.33943879984721004</v>
      </c>
      <c r="N12" s="36">
        <v>2.6289239432498714</v>
      </c>
    </row>
    <row r="13" spans="1:14" s="1" customFormat="1" ht="14.25">
      <c r="A13" s="33" t="s">
        <v>3</v>
      </c>
      <c r="B13" s="35">
        <v>11.188391472421477</v>
      </c>
      <c r="C13" s="35">
        <v>1.9063327742767744</v>
      </c>
      <c r="D13" s="34" t="s">
        <v>43</v>
      </c>
      <c r="E13" s="35">
        <v>2.9261397080516196</v>
      </c>
      <c r="F13" s="35">
        <v>0.8904848283029237</v>
      </c>
      <c r="G13" s="35">
        <v>0.059341787381475046</v>
      </c>
      <c r="H13" s="35">
        <v>0.059685176783001316</v>
      </c>
      <c r="I13" s="35">
        <v>3.2398585763326784</v>
      </c>
      <c r="J13" s="35">
        <v>0.6984630224026533</v>
      </c>
      <c r="K13" s="35">
        <v>0.641031684309473</v>
      </c>
      <c r="L13" s="35">
        <v>1.0923476554802445</v>
      </c>
      <c r="M13" s="35">
        <v>0.8207016136540797</v>
      </c>
      <c r="N13" s="36">
        <v>23.5227782993964</v>
      </c>
    </row>
    <row r="14" spans="1:14" s="1" customFormat="1" ht="14.25">
      <c r="A14" s="33" t="s">
        <v>4</v>
      </c>
      <c r="B14" s="35">
        <v>3.0653836605967815</v>
      </c>
      <c r="C14" s="35">
        <v>0.0952112763125386</v>
      </c>
      <c r="D14" s="35">
        <v>3.7525343172006167</v>
      </c>
      <c r="E14" s="34" t="s">
        <v>43</v>
      </c>
      <c r="F14" s="35">
        <v>1.4197137660305197</v>
      </c>
      <c r="G14" s="35">
        <v>0.004322807144250013</v>
      </c>
      <c r="H14" s="35">
        <v>0.7104325689060165</v>
      </c>
      <c r="I14" s="35">
        <v>1.4517552602508943</v>
      </c>
      <c r="J14" s="35">
        <v>0.35272428503574044</v>
      </c>
      <c r="K14" s="35">
        <v>1.2914768090248803</v>
      </c>
      <c r="L14" s="35">
        <v>0.09884676545156618</v>
      </c>
      <c r="M14" s="35">
        <v>0.11948427191338182</v>
      </c>
      <c r="N14" s="36">
        <v>12.361885787867188</v>
      </c>
    </row>
    <row r="15" spans="1:14" s="1" customFormat="1" ht="14.25">
      <c r="A15" s="37" t="s">
        <v>5</v>
      </c>
      <c r="B15" s="35">
        <v>1.2021689563235436</v>
      </c>
      <c r="C15" s="35">
        <v>0.13222000851631371</v>
      </c>
      <c r="D15" s="35">
        <v>1.7191470165445102</v>
      </c>
      <c r="E15" s="35">
        <v>0.606410687558659</v>
      </c>
      <c r="F15" s="34" t="s">
        <v>43</v>
      </c>
      <c r="G15" s="35">
        <v>0.005300898827853684</v>
      </c>
      <c r="H15" s="35">
        <v>0.6752481881584292</v>
      </c>
      <c r="I15" s="35">
        <v>3.7798081846803915</v>
      </c>
      <c r="J15" s="35">
        <v>0.03358406727250363</v>
      </c>
      <c r="K15" s="35">
        <v>0.6681961031112371</v>
      </c>
      <c r="L15" s="35">
        <v>0.02988605123329948</v>
      </c>
      <c r="M15" s="35">
        <v>0.36408620649019285</v>
      </c>
      <c r="N15" s="36">
        <v>9.216056368716934</v>
      </c>
    </row>
    <row r="16" spans="1:14" s="1" customFormat="1" ht="14.25">
      <c r="A16" s="33" t="s">
        <v>7</v>
      </c>
      <c r="B16" s="35">
        <v>0.07446414093215825</v>
      </c>
      <c r="C16" s="35">
        <v>0.00023794131225765233</v>
      </c>
      <c r="D16" s="35">
        <v>0.35572808104206605</v>
      </c>
      <c r="E16" s="35">
        <v>0.029121167415369877</v>
      </c>
      <c r="F16" s="35">
        <v>0.02609253939462548</v>
      </c>
      <c r="G16" s="34" t="s">
        <v>43</v>
      </c>
      <c r="H16" s="35">
        <v>0.007678779957532279</v>
      </c>
      <c r="I16" s="35">
        <v>0.23064507597910575</v>
      </c>
      <c r="J16" s="35">
        <v>0.0001978954014568977</v>
      </c>
      <c r="K16" s="35">
        <v>0.009298867458082106</v>
      </c>
      <c r="L16" s="35">
        <v>0.042219666979721134</v>
      </c>
      <c r="M16" s="38" t="s">
        <v>48</v>
      </c>
      <c r="N16" s="36">
        <v>0.7756841558723754</v>
      </c>
    </row>
    <row r="17" spans="1:14" s="1" customFormat="1" ht="14.25">
      <c r="A17" s="33" t="s">
        <v>16</v>
      </c>
      <c r="B17" s="35">
        <v>0.3351873321087891</v>
      </c>
      <c r="C17" s="35">
        <v>0.028013830950816405</v>
      </c>
      <c r="D17" s="35">
        <v>0.604958644942815</v>
      </c>
      <c r="E17" s="35">
        <v>0.38204859315564443</v>
      </c>
      <c r="F17" s="35">
        <v>1.3350285256960228</v>
      </c>
      <c r="G17" s="35">
        <v>0.0070418989994513355</v>
      </c>
      <c r="H17" s="34" t="s">
        <v>43</v>
      </c>
      <c r="I17" s="35">
        <v>0.5502054445565286</v>
      </c>
      <c r="J17" s="35">
        <v>0.005231420365553833</v>
      </c>
      <c r="K17" s="35">
        <v>0.6387566910852011</v>
      </c>
      <c r="L17" s="35">
        <v>0.029873093372943603</v>
      </c>
      <c r="M17" s="35">
        <v>0.6173344090346012</v>
      </c>
      <c r="N17" s="36">
        <v>4.533679884268366</v>
      </c>
    </row>
    <row r="18" spans="1:14" s="1" customFormat="1" ht="14.25">
      <c r="A18" s="33" t="s">
        <v>8</v>
      </c>
      <c r="B18" s="35">
        <v>0.6470120191199764</v>
      </c>
      <c r="C18" s="35">
        <v>0.032166505582471</v>
      </c>
      <c r="D18" s="35">
        <v>2.754817943741067</v>
      </c>
      <c r="E18" s="35">
        <v>1.3098614253647884</v>
      </c>
      <c r="F18" s="35">
        <v>0.4944556793374053</v>
      </c>
      <c r="G18" s="35">
        <v>0.011080648882588135</v>
      </c>
      <c r="H18" s="35">
        <v>0.07358360492148255</v>
      </c>
      <c r="I18" s="34" t="s">
        <v>43</v>
      </c>
      <c r="J18" s="35">
        <v>0.03960104751179611</v>
      </c>
      <c r="K18" s="35">
        <v>0.33434475822817333</v>
      </c>
      <c r="L18" s="35">
        <v>0.14237828854786905</v>
      </c>
      <c r="M18" s="35">
        <v>0.24139822903461494</v>
      </c>
      <c r="N18" s="36">
        <v>6.080700150272233</v>
      </c>
    </row>
    <row r="19" spans="1:14" s="1" customFormat="1" ht="14.25">
      <c r="A19" s="33" t="s">
        <v>9</v>
      </c>
      <c r="B19" s="35">
        <v>0.9716840799193636</v>
      </c>
      <c r="C19" s="35">
        <v>0.015364966484988233</v>
      </c>
      <c r="D19" s="35">
        <v>1.9454310530889296</v>
      </c>
      <c r="E19" s="35">
        <v>0.09822940640461389</v>
      </c>
      <c r="F19" s="35">
        <v>0.010525689288497082</v>
      </c>
      <c r="G19" s="35">
        <v>0.0008452257333079399</v>
      </c>
      <c r="H19" s="35">
        <v>0.0012727749123217765</v>
      </c>
      <c r="I19" s="35">
        <v>0.0972520181091514</v>
      </c>
      <c r="J19" s="34" t="s">
        <v>43</v>
      </c>
      <c r="K19" s="35">
        <v>0.005615162964860886</v>
      </c>
      <c r="L19" s="35">
        <v>0.12013892695817252</v>
      </c>
      <c r="M19" s="35">
        <v>0.23378936761442579</v>
      </c>
      <c r="N19" s="36">
        <v>3.500148671478632</v>
      </c>
    </row>
    <row r="20" spans="1:14" s="1" customFormat="1" ht="14.25">
      <c r="A20" s="33" t="s">
        <v>10</v>
      </c>
      <c r="B20" s="35">
        <v>1.1836658800252133</v>
      </c>
      <c r="C20" s="35">
        <v>0.2436908778275462</v>
      </c>
      <c r="D20" s="35">
        <v>1.5173212164202212</v>
      </c>
      <c r="E20" s="35">
        <v>1.0086781383923304</v>
      </c>
      <c r="F20" s="35">
        <v>0.9230833198357944</v>
      </c>
      <c r="G20" s="35">
        <v>0.0009311154346567707</v>
      </c>
      <c r="H20" s="35">
        <v>1.1621315461022526</v>
      </c>
      <c r="I20" s="35">
        <v>0.8609939343117665</v>
      </c>
      <c r="J20" s="35">
        <v>0.11385077359834359</v>
      </c>
      <c r="K20" s="34" t="s">
        <v>43</v>
      </c>
      <c r="L20" s="35">
        <v>0.07360269673752484</v>
      </c>
      <c r="M20" s="35">
        <v>0.1240497061197023</v>
      </c>
      <c r="N20" s="36">
        <v>7.211999204805353</v>
      </c>
    </row>
    <row r="21" spans="1:14" s="1" customFormat="1" ht="14.25">
      <c r="A21" s="33" t="s">
        <v>11</v>
      </c>
      <c r="B21" s="35">
        <v>1.3219417485043938</v>
      </c>
      <c r="C21" s="35">
        <v>0.00497359899199909</v>
      </c>
      <c r="D21" s="35">
        <v>1.3762411269755335</v>
      </c>
      <c r="E21" s="35">
        <v>0.09747691149574042</v>
      </c>
      <c r="F21" s="35">
        <v>0.011054721377962201</v>
      </c>
      <c r="G21" s="35">
        <v>0.0009108742586235481</v>
      </c>
      <c r="H21" s="35">
        <v>0.03605293487756338</v>
      </c>
      <c r="I21" s="35">
        <v>0.1664117538184642</v>
      </c>
      <c r="J21" s="35">
        <v>0.3700087431478793</v>
      </c>
      <c r="K21" s="35">
        <v>0.02682811304241978</v>
      </c>
      <c r="L21" s="34" t="s">
        <v>43</v>
      </c>
      <c r="M21" s="35">
        <v>0.257599564404826</v>
      </c>
      <c r="N21" s="36">
        <v>3.6695000908954056</v>
      </c>
    </row>
    <row r="22" spans="1:14" s="1" customFormat="1" ht="14.25">
      <c r="A22" s="33" t="s">
        <v>12</v>
      </c>
      <c r="B22" s="35">
        <v>1.0115396644160792</v>
      </c>
      <c r="C22" s="35">
        <v>0.2021549262211402</v>
      </c>
      <c r="D22" s="35">
        <v>2.4367141274527304</v>
      </c>
      <c r="E22" s="35">
        <v>0.622947905902711</v>
      </c>
      <c r="F22" s="35">
        <v>1.04504569114093</v>
      </c>
      <c r="G22" s="35">
        <v>0.2553857523254031</v>
      </c>
      <c r="H22" s="35">
        <v>0.6992211598117176</v>
      </c>
      <c r="I22" s="35">
        <v>0.9794251949174919</v>
      </c>
      <c r="J22" s="35">
        <v>0.05048306307419981</v>
      </c>
      <c r="K22" s="35">
        <v>0.5241852490130584</v>
      </c>
      <c r="L22" s="35">
        <v>0.19080531995919775</v>
      </c>
      <c r="M22" s="34" t="s">
        <v>43</v>
      </c>
      <c r="N22" s="36">
        <v>8.01790805423466</v>
      </c>
    </row>
    <row r="23" spans="1:14" s="1" customFormat="1" ht="6" customHeight="1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s="1" customFormat="1" ht="14.25">
      <c r="A24" s="41" t="s">
        <v>29</v>
      </c>
      <c r="B24" s="36">
        <v>21.558783081406002</v>
      </c>
      <c r="C24" s="36">
        <v>3.194280846710182</v>
      </c>
      <c r="D24" s="36">
        <v>31.833823850858895</v>
      </c>
      <c r="E24" s="36">
        <v>8.07891951649997</v>
      </c>
      <c r="F24" s="36">
        <v>6.440106786411602</v>
      </c>
      <c r="G24" s="36">
        <v>0.35556751742986425</v>
      </c>
      <c r="H24" s="36">
        <v>3.537893711695976</v>
      </c>
      <c r="I24" s="36">
        <v>12.906838292438966</v>
      </c>
      <c r="J24" s="36">
        <v>2.1786868154562256</v>
      </c>
      <c r="K24" s="36">
        <v>4.5518020854253</v>
      </c>
      <c r="L24" s="36">
        <v>2.2301230218023416</v>
      </c>
      <c r="M24" s="36">
        <v>3.133174473864645</v>
      </c>
      <c r="N24" s="42">
        <v>99.99999999999996</v>
      </c>
    </row>
    <row r="25" spans="1:14" ht="9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15" customFormat="1" ht="12.75">
      <c r="A26" s="43"/>
      <c r="B26" s="32">
        <v>2010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4"/>
    </row>
    <row r="27" spans="1:14" ht="14.25" customHeight="1">
      <c r="A27" s="33" t="s">
        <v>1</v>
      </c>
      <c r="B27" s="34" t="s">
        <v>43</v>
      </c>
      <c r="C27" s="35">
        <v>0.3680765450448075</v>
      </c>
      <c r="D27" s="35">
        <v>14.453303463616212</v>
      </c>
      <c r="E27" s="35">
        <v>0.7882539320365773</v>
      </c>
      <c r="F27" s="35">
        <v>0.11107918469973209</v>
      </c>
      <c r="G27" s="35">
        <v>0.009485496062222177</v>
      </c>
      <c r="H27" s="35">
        <v>0.11002575442121151</v>
      </c>
      <c r="I27" s="35">
        <v>1.4212173706067244</v>
      </c>
      <c r="J27" s="35">
        <v>0.38607765954261425</v>
      </c>
      <c r="K27" s="35">
        <v>0.10787633157778073</v>
      </c>
      <c r="L27" s="35">
        <v>0.46817682806961425</v>
      </c>
      <c r="M27" s="35">
        <v>0.017036100264385817</v>
      </c>
      <c r="N27" s="36">
        <v>18.240608665941878</v>
      </c>
    </row>
    <row r="28" spans="1:14" ht="14.25" customHeight="1">
      <c r="A28" s="33" t="s">
        <v>2</v>
      </c>
      <c r="B28" s="35">
        <v>0.5180447900576224</v>
      </c>
      <c r="C28" s="34" t="s">
        <v>43</v>
      </c>
      <c r="D28" s="35">
        <v>0.8575907213067194</v>
      </c>
      <c r="E28" s="35">
        <v>0.24197724508525173</v>
      </c>
      <c r="F28" s="35">
        <v>0.08903583511318072</v>
      </c>
      <c r="G28" s="35">
        <v>0.0012040633066303112</v>
      </c>
      <c r="H28" s="35">
        <v>0.012096764294040052</v>
      </c>
      <c r="I28" s="35">
        <v>0.08908335458131265</v>
      </c>
      <c r="J28" s="35">
        <v>0.025900841607774998</v>
      </c>
      <c r="K28" s="35">
        <v>0.3056620122041179</v>
      </c>
      <c r="L28" s="35">
        <v>0.019165746645439182</v>
      </c>
      <c r="M28" s="35">
        <v>0.23674785774712861</v>
      </c>
      <c r="N28" s="36">
        <v>2.3965092319492185</v>
      </c>
    </row>
    <row r="29" spans="1:14" ht="14.25" customHeight="1">
      <c r="A29" s="33" t="s">
        <v>3</v>
      </c>
      <c r="B29" s="35">
        <v>11.436440969782707</v>
      </c>
      <c r="C29" s="35">
        <v>1.8413643442751981</v>
      </c>
      <c r="D29" s="34" t="s">
        <v>43</v>
      </c>
      <c r="E29" s="35">
        <v>3.304926726629118</v>
      </c>
      <c r="F29" s="35">
        <v>0.839980356971457</v>
      </c>
      <c r="G29" s="35">
        <v>0.05819533626259221</v>
      </c>
      <c r="H29" s="35">
        <v>0.042919712067090346</v>
      </c>
      <c r="I29" s="35">
        <v>3.02784667827476</v>
      </c>
      <c r="J29" s="35">
        <v>0.5040981857212338</v>
      </c>
      <c r="K29" s="35">
        <v>0.7353032641894663</v>
      </c>
      <c r="L29" s="35">
        <v>1.1871373523650521</v>
      </c>
      <c r="M29" s="35">
        <v>0.6600288224765908</v>
      </c>
      <c r="N29" s="36">
        <v>23.638241749015258</v>
      </c>
    </row>
    <row r="30" spans="1:14" ht="14.25" customHeight="1">
      <c r="A30" s="33" t="s">
        <v>4</v>
      </c>
      <c r="B30" s="35">
        <v>3.6306049725118306</v>
      </c>
      <c r="C30" s="35">
        <v>0.07513537210370906</v>
      </c>
      <c r="D30" s="35">
        <v>3.5237413297132565</v>
      </c>
      <c r="E30" s="34" t="s">
        <v>43</v>
      </c>
      <c r="F30" s="35">
        <v>1.038009778760654</v>
      </c>
      <c r="G30" s="35">
        <v>0.004745350028562754</v>
      </c>
      <c r="H30" s="35">
        <v>0.6516539601156173</v>
      </c>
      <c r="I30" s="35">
        <v>1.5459326753286813</v>
      </c>
      <c r="J30" s="35">
        <v>0.4598850304889737</v>
      </c>
      <c r="K30" s="35">
        <v>1.0710922757299695</v>
      </c>
      <c r="L30" s="35">
        <v>0.10179308523077604</v>
      </c>
      <c r="M30" s="35">
        <v>0.1298053223387285</v>
      </c>
      <c r="N30" s="36">
        <v>12.232399152350757</v>
      </c>
    </row>
    <row r="31" spans="1:14" ht="14.25" customHeight="1">
      <c r="A31" s="37" t="s">
        <v>5</v>
      </c>
      <c r="B31" s="35">
        <v>1.1140359680019374</v>
      </c>
      <c r="C31" s="35">
        <v>0.20256821560565966</v>
      </c>
      <c r="D31" s="35">
        <v>1.809550811495432</v>
      </c>
      <c r="E31" s="35">
        <v>0.5913175273530865</v>
      </c>
      <c r="F31" s="34" t="s">
        <v>43</v>
      </c>
      <c r="G31" s="35">
        <v>0.005813463775877464</v>
      </c>
      <c r="H31" s="35">
        <v>0.6452311237446956</v>
      </c>
      <c r="I31" s="35">
        <v>3.0176156316269975</v>
      </c>
      <c r="J31" s="35">
        <v>0.01262630441233755</v>
      </c>
      <c r="K31" s="35">
        <v>0.6266896014703767</v>
      </c>
      <c r="L31" s="35">
        <v>0.03077058595308463</v>
      </c>
      <c r="M31" s="35">
        <v>0.2415623205259642</v>
      </c>
      <c r="N31" s="36">
        <v>8.29778155396545</v>
      </c>
    </row>
    <row r="32" spans="1:14" ht="14.25" customHeight="1">
      <c r="A32" s="33" t="s">
        <v>7</v>
      </c>
      <c r="B32" s="35">
        <v>0.07019539082597843</v>
      </c>
      <c r="C32" s="35">
        <v>0.002312213736300604</v>
      </c>
      <c r="D32" s="35">
        <v>0.3288559263649312</v>
      </c>
      <c r="E32" s="35">
        <v>0.032798432221743286</v>
      </c>
      <c r="F32" s="35">
        <v>0.027413058561512885</v>
      </c>
      <c r="G32" s="34" t="s">
        <v>43</v>
      </c>
      <c r="H32" s="35">
        <v>0.00877721724444861</v>
      </c>
      <c r="I32" s="35">
        <v>0.24356287984270827</v>
      </c>
      <c r="J32" s="35">
        <v>0.00019653658224874212</v>
      </c>
      <c r="K32" s="35">
        <v>0.007043905493750309</v>
      </c>
      <c r="L32" s="35">
        <v>0.036797958154532726</v>
      </c>
      <c r="M32" s="38" t="s">
        <v>48</v>
      </c>
      <c r="N32" s="36">
        <v>0.757953519028155</v>
      </c>
    </row>
    <row r="33" spans="1:14" ht="14.25" customHeight="1">
      <c r="A33" s="33" t="s">
        <v>16</v>
      </c>
      <c r="B33" s="35">
        <v>0.4304094501812745</v>
      </c>
      <c r="C33" s="35">
        <v>0.02535877492293577</v>
      </c>
      <c r="D33" s="35">
        <v>0.7262808530865189</v>
      </c>
      <c r="E33" s="35">
        <v>0.422408658424401</v>
      </c>
      <c r="F33" s="35">
        <v>1.524643852936688</v>
      </c>
      <c r="G33" s="35">
        <v>0.002465198738393856</v>
      </c>
      <c r="H33" s="34" t="s">
        <v>43</v>
      </c>
      <c r="I33" s="35">
        <v>0.5651243956996455</v>
      </c>
      <c r="J33" s="35">
        <v>0.010484706632863534</v>
      </c>
      <c r="K33" s="35">
        <v>0.7331366398194105</v>
      </c>
      <c r="L33" s="35">
        <v>0.02799567158278514</v>
      </c>
      <c r="M33" s="35">
        <v>0.43577884380896464</v>
      </c>
      <c r="N33" s="36">
        <v>4.904087045833881</v>
      </c>
    </row>
    <row r="34" spans="1:14" ht="14.25" customHeight="1">
      <c r="A34" s="33" t="s">
        <v>8</v>
      </c>
      <c r="B34" s="35">
        <v>0.9193950507130135</v>
      </c>
      <c r="C34" s="35">
        <v>0.030491026994298873</v>
      </c>
      <c r="D34" s="35">
        <v>3.1876903337069216</v>
      </c>
      <c r="E34" s="35">
        <v>1.512226987564425</v>
      </c>
      <c r="F34" s="35">
        <v>0.5681676710774821</v>
      </c>
      <c r="G34" s="35">
        <v>0.01408987668136308</v>
      </c>
      <c r="H34" s="35">
        <v>0.07623759593006833</v>
      </c>
      <c r="I34" s="34" t="s">
        <v>43</v>
      </c>
      <c r="J34" s="35">
        <v>0.03333200683594324</v>
      </c>
      <c r="K34" s="35">
        <v>0.24683798169741825</v>
      </c>
      <c r="L34" s="35">
        <v>0.14158557831616297</v>
      </c>
      <c r="M34" s="35">
        <v>0.5070040625141676</v>
      </c>
      <c r="N34" s="36">
        <v>7.237058172031265</v>
      </c>
    </row>
    <row r="35" spans="1:14" ht="14.25" customHeight="1">
      <c r="A35" s="33" t="s">
        <v>9</v>
      </c>
      <c r="B35" s="35">
        <v>1.03617765974791</v>
      </c>
      <c r="C35" s="35">
        <v>0.014746200175382237</v>
      </c>
      <c r="D35" s="35">
        <v>1.9134784296226153</v>
      </c>
      <c r="E35" s="35">
        <v>0.09438345129807942</v>
      </c>
      <c r="F35" s="35">
        <v>0.007822241221023511</v>
      </c>
      <c r="G35" s="35">
        <v>0.0005309824062031118</v>
      </c>
      <c r="H35" s="35">
        <v>0.0014289278759894554</v>
      </c>
      <c r="I35" s="35">
        <v>0.07063422139241445</v>
      </c>
      <c r="J35" s="34" t="s">
        <v>43</v>
      </c>
      <c r="K35" s="35">
        <v>0.003954935735076745</v>
      </c>
      <c r="L35" s="35">
        <v>0.11889531365072417</v>
      </c>
      <c r="M35" s="35">
        <v>0.16533201259530178</v>
      </c>
      <c r="N35" s="36">
        <v>3.4273843757207203</v>
      </c>
    </row>
    <row r="36" spans="1:14" ht="14.25" customHeight="1">
      <c r="A36" s="33" t="s">
        <v>10</v>
      </c>
      <c r="B36" s="35">
        <v>0.8829008186769476</v>
      </c>
      <c r="C36" s="35">
        <v>0.28050208960454154</v>
      </c>
      <c r="D36" s="35">
        <v>1.6643236476509737</v>
      </c>
      <c r="E36" s="35">
        <v>0.9813756328085371</v>
      </c>
      <c r="F36" s="35">
        <v>0.9738272143141948</v>
      </c>
      <c r="G36" s="35">
        <v>0.0010167316654971553</v>
      </c>
      <c r="H36" s="35">
        <v>1.092913163451926</v>
      </c>
      <c r="I36" s="35">
        <v>0.8294796884502329</v>
      </c>
      <c r="J36" s="35">
        <v>0.14692680298584138</v>
      </c>
      <c r="K36" s="34" t="s">
        <v>43</v>
      </c>
      <c r="L36" s="35">
        <v>0.060961774756467954</v>
      </c>
      <c r="M36" s="35">
        <v>0.0767434304555336</v>
      </c>
      <c r="N36" s="36">
        <v>6.990970994820693</v>
      </c>
    </row>
    <row r="37" spans="1:14" ht="14.25" customHeight="1">
      <c r="A37" s="33" t="s">
        <v>11</v>
      </c>
      <c r="B37" s="35">
        <v>1.216752487775462</v>
      </c>
      <c r="C37" s="35">
        <v>0.00499259459949107</v>
      </c>
      <c r="D37" s="35">
        <v>1.2322767143154927</v>
      </c>
      <c r="E37" s="35">
        <v>0.09849775713778237</v>
      </c>
      <c r="F37" s="35">
        <v>0.009656459711154431</v>
      </c>
      <c r="G37" s="35">
        <v>0.0010556084044695095</v>
      </c>
      <c r="H37" s="35">
        <v>0.027526237500196202</v>
      </c>
      <c r="I37" s="35">
        <v>0.15098456703520718</v>
      </c>
      <c r="J37" s="35">
        <v>0.4198548501505499</v>
      </c>
      <c r="K37" s="35">
        <v>0.016366354270543886</v>
      </c>
      <c r="L37" s="34" t="s">
        <v>43</v>
      </c>
      <c r="M37" s="35">
        <v>0.5232067722553467</v>
      </c>
      <c r="N37" s="36">
        <v>3.7011704031556962</v>
      </c>
    </row>
    <row r="38" spans="1:14" ht="14.25" customHeight="1">
      <c r="A38" s="33" t="s">
        <v>12</v>
      </c>
      <c r="B38" s="35">
        <v>0.9099412362990216</v>
      </c>
      <c r="C38" s="35">
        <v>0.2947184725170087</v>
      </c>
      <c r="D38" s="35">
        <v>2.680641651095589</v>
      </c>
      <c r="E38" s="35">
        <v>0.4242263639789497</v>
      </c>
      <c r="F38" s="35">
        <v>1.1203381232835097</v>
      </c>
      <c r="G38" s="35">
        <v>0.16501929381231825</v>
      </c>
      <c r="H38" s="35">
        <v>0.7255524494801274</v>
      </c>
      <c r="I38" s="35">
        <v>1.155241593301481</v>
      </c>
      <c r="J38" s="35">
        <v>0.07404760333874318</v>
      </c>
      <c r="K38" s="35">
        <v>0.4021931709557137</v>
      </c>
      <c r="L38" s="35">
        <v>0.22391517812456063</v>
      </c>
      <c r="M38" s="34" t="s">
        <v>43</v>
      </c>
      <c r="N38" s="36">
        <v>8.175835136187024</v>
      </c>
    </row>
    <row r="39" spans="1:14" ht="4.5" customHeight="1">
      <c r="A39" s="3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4.25" customHeight="1">
      <c r="A40" s="41" t="s">
        <v>6</v>
      </c>
      <c r="B40" s="36">
        <v>22.16489879457371</v>
      </c>
      <c r="C40" s="36">
        <v>3.140265849579333</v>
      </c>
      <c r="D40" s="36">
        <v>32.377733881974656</v>
      </c>
      <c r="E40" s="36">
        <v>8.492392714537951</v>
      </c>
      <c r="F40" s="36">
        <v>6.3099737766505894</v>
      </c>
      <c r="G40" s="36">
        <v>0.2636214011441299</v>
      </c>
      <c r="H40" s="36">
        <v>3.394362906125411</v>
      </c>
      <c r="I40" s="36">
        <v>12.116723056140165</v>
      </c>
      <c r="J40" s="36">
        <v>2.073430528299124</v>
      </c>
      <c r="K40" s="36">
        <v>4.256156473143624</v>
      </c>
      <c r="L40" s="36">
        <v>2.4171950728492004</v>
      </c>
      <c r="M40" s="36">
        <v>2.9932455449821123</v>
      </c>
      <c r="N40" s="42">
        <v>100.00000000000001</v>
      </c>
    </row>
    <row r="41" spans="1:14" ht="9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s="15" customFormat="1" ht="12.75">
      <c r="A42" s="43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44"/>
    </row>
    <row r="43" spans="1:14" ht="14.25" customHeight="1">
      <c r="A43" s="33" t="s">
        <v>1</v>
      </c>
      <c r="B43" s="34" t="s">
        <v>43</v>
      </c>
      <c r="C43" s="35">
        <v>1.2679009355403752</v>
      </c>
      <c r="D43" s="35">
        <v>14.359400541450482</v>
      </c>
      <c r="E43" s="35">
        <v>0.7238383804937191</v>
      </c>
      <c r="F43" s="35">
        <v>0.46752646235462547</v>
      </c>
      <c r="G43" s="35">
        <v>-0.010987411205592264</v>
      </c>
      <c r="H43" s="35">
        <v>0.03704987124323449</v>
      </c>
      <c r="I43" s="35">
        <v>1.5881144871053456</v>
      </c>
      <c r="J43" s="35">
        <v>0.8868427720267048</v>
      </c>
      <c r="K43" s="35">
        <v>0.14534086756256498</v>
      </c>
      <c r="L43" s="35">
        <v>0.07091991750602718</v>
      </c>
      <c r="M43" s="35">
        <v>0.007574380605321419</v>
      </c>
      <c r="N43" s="36">
        <v>19.54352120468281</v>
      </c>
    </row>
    <row r="44" spans="1:14" ht="14.25" customHeight="1">
      <c r="A44" s="33" t="s">
        <v>2</v>
      </c>
      <c r="B44" s="35">
        <v>0.7312805277397231</v>
      </c>
      <c r="C44" s="34" t="s">
        <v>43</v>
      </c>
      <c r="D44" s="35">
        <v>1.2772459657777548</v>
      </c>
      <c r="E44" s="35">
        <v>0.13153868847715208</v>
      </c>
      <c r="F44" s="35">
        <v>0.1911182729590607</v>
      </c>
      <c r="G44" s="35">
        <v>0.02014115399910478</v>
      </c>
      <c r="H44" s="35">
        <v>0.03333339761632944</v>
      </c>
      <c r="I44" s="35">
        <v>0.14021192436313581</v>
      </c>
      <c r="J44" s="35">
        <v>0.08164154150370623</v>
      </c>
      <c r="K44" s="35">
        <v>0.2602229946767625</v>
      </c>
      <c r="L44" s="35">
        <v>-0.0031000572398534993</v>
      </c>
      <c r="M44" s="35">
        <v>0.7939424690147028</v>
      </c>
      <c r="N44" s="36">
        <v>3.6575768788875784</v>
      </c>
    </row>
    <row r="45" spans="1:14" ht="14.25" customHeight="1">
      <c r="A45" s="33" t="s">
        <v>3</v>
      </c>
      <c r="B45" s="35">
        <v>10.090539954261713</v>
      </c>
      <c r="C45" s="35">
        <v>2.1938789707756814</v>
      </c>
      <c r="D45" s="34" t="s">
        <v>43</v>
      </c>
      <c r="E45" s="35">
        <v>1.249652120580634</v>
      </c>
      <c r="F45" s="35">
        <v>1.1140144508780567</v>
      </c>
      <c r="G45" s="35">
        <v>0.06441590813056314</v>
      </c>
      <c r="H45" s="35">
        <v>0.13388807211970336</v>
      </c>
      <c r="I45" s="35">
        <v>4.178209940181077</v>
      </c>
      <c r="J45" s="35">
        <v>1.5587095993865414</v>
      </c>
      <c r="K45" s="35">
        <v>0.22379158428277965</v>
      </c>
      <c r="L45" s="35">
        <v>0.6728144020854899</v>
      </c>
      <c r="M45" s="35">
        <v>1.5318293103342828</v>
      </c>
      <c r="N45" s="36">
        <v>23.01174431301652</v>
      </c>
    </row>
    <row r="46" spans="1:14" ht="14.25" customHeight="1">
      <c r="A46" s="33" t="s">
        <v>4</v>
      </c>
      <c r="B46" s="35">
        <v>0.5637495835942898</v>
      </c>
      <c r="C46" s="35">
        <v>0.18406596922085214</v>
      </c>
      <c r="D46" s="35">
        <v>4.765157730387856</v>
      </c>
      <c r="E46" s="34" t="s">
        <v>43</v>
      </c>
      <c r="F46" s="35">
        <v>3.1091116739875675</v>
      </c>
      <c r="G46" s="35">
        <v>0.0024526588393139325</v>
      </c>
      <c r="H46" s="35">
        <v>0.9705830049372765</v>
      </c>
      <c r="I46" s="35">
        <v>1.0349319277329403</v>
      </c>
      <c r="J46" s="35">
        <v>-0.12156245343580792</v>
      </c>
      <c r="K46" s="35">
        <v>2.266884931317519</v>
      </c>
      <c r="L46" s="35">
        <v>0.08580653889598006</v>
      </c>
      <c r="M46" s="35">
        <v>0.07380395004613262</v>
      </c>
      <c r="N46" s="36">
        <v>12.93498551552392</v>
      </c>
    </row>
    <row r="47" spans="1:14" ht="14.25" customHeight="1">
      <c r="A47" s="37" t="s">
        <v>5</v>
      </c>
      <c r="B47" s="35">
        <v>1.5922400351128194</v>
      </c>
      <c r="C47" s="35">
        <v>-0.17913674396436102</v>
      </c>
      <c r="D47" s="35">
        <v>1.3190254900342668</v>
      </c>
      <c r="E47" s="35">
        <v>0.6732120680161474</v>
      </c>
      <c r="F47" s="34" t="s">
        <v>43</v>
      </c>
      <c r="G47" s="35">
        <v>0.003032318514933677</v>
      </c>
      <c r="H47" s="35">
        <v>0.8081018326442568</v>
      </c>
      <c r="I47" s="35">
        <v>7.1532246213247275</v>
      </c>
      <c r="J47" s="35">
        <v>0.12634181126324787</v>
      </c>
      <c r="K47" s="35">
        <v>0.8519012761701437</v>
      </c>
      <c r="L47" s="35">
        <v>0.025971156039752776</v>
      </c>
      <c r="M47" s="35">
        <v>0.9063692413184149</v>
      </c>
      <c r="N47" s="36">
        <v>13.280283106474352</v>
      </c>
    </row>
    <row r="48" spans="1:14" ht="14.25" customHeight="1">
      <c r="A48" s="33" t="s">
        <v>7</v>
      </c>
      <c r="B48" s="35">
        <v>0.09335736117476733</v>
      </c>
      <c r="C48" s="35">
        <v>-0.008942658342399943</v>
      </c>
      <c r="D48" s="35">
        <v>0.47466255227606297</v>
      </c>
      <c r="E48" s="35">
        <v>0.01284582401294647</v>
      </c>
      <c r="F48" s="35">
        <v>0.020248004382263853</v>
      </c>
      <c r="G48" s="34" t="s">
        <v>43</v>
      </c>
      <c r="H48" s="35">
        <v>0.002817165417397855</v>
      </c>
      <c r="I48" s="35">
        <v>0.1734716862572415</v>
      </c>
      <c r="J48" s="35">
        <v>0.00020390945004981133</v>
      </c>
      <c r="K48" s="35">
        <v>0.01927918768557689</v>
      </c>
      <c r="L48" s="35">
        <v>0.06621581020143139</v>
      </c>
      <c r="M48" s="38" t="s">
        <v>48</v>
      </c>
      <c r="N48" s="36">
        <v>0.854158842515338</v>
      </c>
    </row>
    <row r="49" spans="1:14" ht="14.25" customHeight="1">
      <c r="A49" s="33" t="s">
        <v>16</v>
      </c>
      <c r="B49" s="35">
        <v>-0.08625979034204813</v>
      </c>
      <c r="C49" s="35">
        <v>0.03976494241049071</v>
      </c>
      <c r="D49" s="35">
        <v>0.06799416078144178</v>
      </c>
      <c r="E49" s="35">
        <v>0.20341747557750703</v>
      </c>
      <c r="F49" s="35">
        <v>0.4958029796173219</v>
      </c>
      <c r="G49" s="35">
        <v>0.0272980873135402</v>
      </c>
      <c r="H49" s="34" t="s">
        <v>43</v>
      </c>
      <c r="I49" s="35">
        <v>0.48417510248342965</v>
      </c>
      <c r="J49" s="35">
        <v>-0.018019295178106253</v>
      </c>
      <c r="K49" s="35">
        <v>0.2210369573064217</v>
      </c>
      <c r="L49" s="35">
        <v>0.03818244446810067</v>
      </c>
      <c r="M49" s="35">
        <v>1.4208879539267016</v>
      </c>
      <c r="N49" s="36">
        <v>2.894281018364801</v>
      </c>
    </row>
    <row r="50" spans="1:14" ht="14.25" customHeight="1">
      <c r="A50" s="33" t="s">
        <v>8</v>
      </c>
      <c r="B50" s="35">
        <v>-0.5585381953998912</v>
      </c>
      <c r="C50" s="35">
        <v>0.03958206873110434</v>
      </c>
      <c r="D50" s="35">
        <v>0.8389518946299396</v>
      </c>
      <c r="E50" s="35">
        <v>0.4142041390265388</v>
      </c>
      <c r="F50" s="35">
        <v>0.1682110269623422</v>
      </c>
      <c r="G50" s="35">
        <v>-0.002238004622129739</v>
      </c>
      <c r="H50" s="35">
        <v>0.0618372071704114</v>
      </c>
      <c r="I50" s="34" t="s">
        <v>43</v>
      </c>
      <c r="J50" s="35">
        <v>0.06734742836161335</v>
      </c>
      <c r="K50" s="35">
        <v>0.7216442629058744</v>
      </c>
      <c r="L50" s="35">
        <v>0.14588677431622332</v>
      </c>
      <c r="M50" s="35">
        <v>-0.9341565316870812</v>
      </c>
      <c r="N50" s="36">
        <v>0.9627320703949451</v>
      </c>
    </row>
    <row r="51" spans="1:14" ht="14.25" customHeight="1">
      <c r="A51" s="33" t="s">
        <v>9</v>
      </c>
      <c r="B51" s="35">
        <v>0.6862395405046485</v>
      </c>
      <c r="C51" s="35">
        <v>0.018103587363537264</v>
      </c>
      <c r="D51" s="35">
        <v>2.0868513605471435</v>
      </c>
      <c r="E51" s="35">
        <v>0.11525136249563697</v>
      </c>
      <c r="F51" s="35">
        <v>0.022490980880359217</v>
      </c>
      <c r="G51" s="35">
        <v>0.002236046990370219</v>
      </c>
      <c r="H51" s="35">
        <v>0.0005816516887255828</v>
      </c>
      <c r="I51" s="35">
        <v>0.21506071696324244</v>
      </c>
      <c r="J51" s="34" t="s">
        <v>43</v>
      </c>
      <c r="K51" s="35">
        <v>0.01296322455780323</v>
      </c>
      <c r="L51" s="35">
        <v>0.1256430814600363</v>
      </c>
      <c r="M51" s="35">
        <v>0.5367773274227025</v>
      </c>
      <c r="N51" s="36">
        <v>3.8221988808742053</v>
      </c>
    </row>
    <row r="52" spans="1:14" ht="14.25" customHeight="1">
      <c r="A52" s="33" t="s">
        <v>10</v>
      </c>
      <c r="B52" s="35">
        <v>2.5148331781784203</v>
      </c>
      <c r="C52" s="35">
        <v>0.08076676322705559</v>
      </c>
      <c r="D52" s="35">
        <v>0.8666976754870427</v>
      </c>
      <c r="E52" s="35">
        <v>1.129517315748463</v>
      </c>
      <c r="F52" s="35">
        <v>0.6984940254284662</v>
      </c>
      <c r="G52" s="35">
        <v>0.0005521833666334607</v>
      </c>
      <c r="H52" s="35">
        <v>1.4684877664761231</v>
      </c>
      <c r="I52" s="35">
        <v>1.000474009985375</v>
      </c>
      <c r="J52" s="35">
        <v>-0.03254165800928925</v>
      </c>
      <c r="K52" s="34" t="s">
        <v>43</v>
      </c>
      <c r="L52" s="35">
        <v>0.12955062461271186</v>
      </c>
      <c r="M52" s="35">
        <v>0.3334243152557158</v>
      </c>
      <c r="N52" s="36">
        <v>8.190256199756718</v>
      </c>
    </row>
    <row r="53" spans="1:14" ht="14.25" customHeight="1">
      <c r="A53" s="33" t="s">
        <v>11</v>
      </c>
      <c r="B53" s="35">
        <v>1.7875028192337048</v>
      </c>
      <c r="C53" s="35">
        <v>0.0048895256246055336</v>
      </c>
      <c r="D53" s="35">
        <v>2.013418588253102</v>
      </c>
      <c r="E53" s="35">
        <v>0.09295871270942956</v>
      </c>
      <c r="F53" s="35">
        <v>0.01724333981911955</v>
      </c>
      <c r="G53" s="35">
        <v>0.0002702900065411987</v>
      </c>
      <c r="H53" s="35">
        <v>0.07379156269263672</v>
      </c>
      <c r="I53" s="35">
        <v>0.2346915149593156</v>
      </c>
      <c r="J53" s="35">
        <v>0.14939299980072313</v>
      </c>
      <c r="K53" s="35">
        <v>0.07313120122646544</v>
      </c>
      <c r="L53" s="34" t="s">
        <v>43</v>
      </c>
      <c r="M53" s="35">
        <v>-0.9179612791965766</v>
      </c>
      <c r="N53" s="36">
        <v>3.5293292751290672</v>
      </c>
    </row>
    <row r="54" spans="1:14" ht="14.25" customHeight="1">
      <c r="A54" s="33" t="s">
        <v>12</v>
      </c>
      <c r="B54" s="35">
        <v>1.4612079352149687</v>
      </c>
      <c r="C54" s="35">
        <v>-0.20752552428661641</v>
      </c>
      <c r="D54" s="35">
        <v>1.3571062064486483</v>
      </c>
      <c r="E54" s="35">
        <v>1.502476987045493</v>
      </c>
      <c r="F54" s="35">
        <v>0.711806108666403</v>
      </c>
      <c r="G54" s="35">
        <v>0.655342030103446</v>
      </c>
      <c r="H54" s="35">
        <v>0.5826805231843821</v>
      </c>
      <c r="I54" s="35">
        <v>0.20127284251762748</v>
      </c>
      <c r="J54" s="35">
        <v>-0.053812114216530184</v>
      </c>
      <c r="K54" s="35">
        <v>1.0641145353993247</v>
      </c>
      <c r="L54" s="35">
        <v>0.044263164302406205</v>
      </c>
      <c r="M54" s="34" t="s">
        <v>43</v>
      </c>
      <c r="N54" s="36">
        <v>7.318932694379553</v>
      </c>
    </row>
    <row r="55" spans="1:14" ht="4.5" customHeight="1">
      <c r="A55" s="3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 ht="14.25" customHeight="1">
      <c r="A56" s="41" t="s">
        <v>6</v>
      </c>
      <c r="B56" s="36">
        <v>18.876152949273116</v>
      </c>
      <c r="C56" s="36">
        <v>3.433347836300325</v>
      </c>
      <c r="D56" s="36">
        <v>29.426512166073742</v>
      </c>
      <c r="E56" s="36">
        <v>6.248913074183667</v>
      </c>
      <c r="F56" s="36">
        <v>7.016067325935586</v>
      </c>
      <c r="G56" s="36">
        <v>0.7625152614367247</v>
      </c>
      <c r="H56" s="36">
        <v>4.173152055190477</v>
      </c>
      <c r="I56" s="36">
        <v>16.40383877387346</v>
      </c>
      <c r="J56" s="36">
        <v>2.644544540952853</v>
      </c>
      <c r="K56" s="36">
        <v>5.860311023091237</v>
      </c>
      <c r="L56" s="36">
        <v>1.4021538566483063</v>
      </c>
      <c r="M56" s="36">
        <v>3.7524911370403164</v>
      </c>
      <c r="N56" s="42">
        <v>99.99999999999982</v>
      </c>
    </row>
    <row r="57" spans="1:14" ht="9.75" customHeight="1" thickBo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2.25" customHeight="1">
      <c r="A58" s="43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20"/>
    </row>
    <row r="59" spans="1:14" s="8" customFormat="1" ht="12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6"/>
    </row>
    <row r="60" spans="1:14" s="8" customFormat="1" ht="12">
      <c r="A60" s="46" t="s">
        <v>57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6"/>
    </row>
  </sheetData>
  <sheetProtection/>
  <conditionalFormatting sqref="B11:M22">
    <cfRule type="expression" priority="4" dxfId="0" stopIfTrue="1">
      <formula>B11&gt;2</formula>
    </cfRule>
  </conditionalFormatting>
  <conditionalFormatting sqref="B27:M38">
    <cfRule type="expression" priority="3" dxfId="0" stopIfTrue="1">
      <formula>B27&gt;2</formula>
    </cfRule>
  </conditionalFormatting>
  <conditionalFormatting sqref="B43:M54">
    <cfRule type="expression" priority="1" dxfId="1" stopIfTrue="1">
      <formula>B43&lt;0</formula>
    </cfRule>
    <cfRule type="expression" priority="2" dxfId="0" stopIfTrue="1">
      <formula>B43&gt;2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0" sqref="O70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21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 t="str">
        <f>+Exp!A2</f>
        <v>ARGENTINA, BOLIVIA, BRASIL, CHILE, COLOMBIA, ECUADOR, MÉXICO, PARAGUAY, PERÚ Y URUGUAY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2" t="str">
        <f>+Exp!A4</f>
        <v>Enero-diciembre 2010-2011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/>
    </row>
    <row r="5" spans="1:12" ht="12.75">
      <c r="A5" s="22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20"/>
    </row>
    <row r="6" spans="1:12" ht="9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customHeight="1" thickBot="1">
      <c r="A7" s="50" t="s">
        <v>0</v>
      </c>
      <c r="B7" s="25" t="s">
        <v>30</v>
      </c>
      <c r="C7" s="25" t="s">
        <v>31</v>
      </c>
      <c r="D7" s="25" t="s">
        <v>32</v>
      </c>
      <c r="E7" s="51" t="s">
        <v>33</v>
      </c>
      <c r="F7" s="25" t="s">
        <v>40</v>
      </c>
      <c r="G7" s="25" t="s">
        <v>34</v>
      </c>
      <c r="H7" s="25" t="s">
        <v>35</v>
      </c>
      <c r="I7" s="25" t="s">
        <v>41</v>
      </c>
      <c r="J7" s="25" t="s">
        <v>37</v>
      </c>
      <c r="K7" s="25" t="s">
        <v>38</v>
      </c>
      <c r="L7" s="25" t="s">
        <v>18</v>
      </c>
    </row>
    <row r="8" spans="1:12" ht="9" customHeight="1">
      <c r="A8" s="5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53"/>
      <c r="B9" s="53" t="str">
        <f>+Exp!B10</f>
        <v>Enero-diciembre 2011</v>
      </c>
      <c r="C9" s="53"/>
      <c r="D9" s="54"/>
      <c r="E9" s="54"/>
      <c r="F9" s="54"/>
      <c r="G9" s="54"/>
      <c r="H9" s="54"/>
      <c r="I9" s="54"/>
      <c r="J9" s="54"/>
      <c r="K9" s="54"/>
      <c r="L9" s="54"/>
    </row>
    <row r="10" spans="1:12" ht="9" customHeight="1">
      <c r="A10" s="5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4.25" customHeight="1">
      <c r="A11" s="21" t="s">
        <v>6</v>
      </c>
      <c r="B11" s="56">
        <f>+Exp!B24</f>
        <v>33828.426226049996</v>
      </c>
      <c r="C11" s="56">
        <f>+Exp!C24</f>
        <v>5378.903</v>
      </c>
      <c r="D11" s="56">
        <f>+Exp!D24</f>
        <v>49657.317</v>
      </c>
      <c r="E11" s="56">
        <f>+Exp!E24</f>
        <v>12506.37627137</v>
      </c>
      <c r="F11" s="56">
        <f>+Exp!F24</f>
        <v>9857.903167990002</v>
      </c>
      <c r="G11" s="56">
        <f>+Exp!G24</f>
        <v>5451.7433710000005</v>
      </c>
      <c r="H11" s="56">
        <f>+Exp!H24</f>
        <v>19203.036588999996</v>
      </c>
      <c r="I11" s="56">
        <f>+Exp!I24</f>
        <v>3609.5539860000004</v>
      </c>
      <c r="J11" s="56">
        <f>+Exp!J24</f>
        <v>7205.818115299999</v>
      </c>
      <c r="K11" s="56">
        <f>+Exp!K24</f>
        <v>3253.747392000001</v>
      </c>
      <c r="L11" s="56">
        <f>SUM(B11:K11)</f>
        <v>149952.82511871002</v>
      </c>
    </row>
    <row r="12" spans="1:12" ht="9" customHeight="1">
      <c r="A12" s="2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4.25" customHeight="1">
      <c r="A13" s="21" t="s">
        <v>24</v>
      </c>
      <c r="B13" s="56">
        <f>SUM(B15:B26)</f>
        <v>50440.47371598001</v>
      </c>
      <c r="C13" s="56">
        <f aca="true" t="shared" si="0" ref="C13:K13">SUM(C15:C26)</f>
        <v>3728.3379999999997</v>
      </c>
      <c r="D13" s="56">
        <f t="shared" si="0"/>
        <v>206382.258</v>
      </c>
      <c r="E13" s="56">
        <f t="shared" si="0"/>
        <v>68260.52859286999</v>
      </c>
      <c r="F13" s="56">
        <f t="shared" si="0"/>
        <v>47095.61291778998</v>
      </c>
      <c r="G13" s="56">
        <f t="shared" si="0"/>
        <v>16840.506177</v>
      </c>
      <c r="H13" s="56">
        <f t="shared" si="0"/>
        <v>330472.819737</v>
      </c>
      <c r="I13" s="56">
        <f t="shared" si="0"/>
        <v>1910.3433419999992</v>
      </c>
      <c r="J13" s="56">
        <f>SUM(J15:J26)</f>
        <v>38430.2726052</v>
      </c>
      <c r="K13" s="56">
        <f t="shared" si="0"/>
        <v>4729.158939</v>
      </c>
      <c r="L13" s="56">
        <f>SUM(B13:K13)</f>
        <v>768290.3120268399</v>
      </c>
    </row>
    <row r="14" spans="1:12" ht="6.75" customHeight="1">
      <c r="A14" s="6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8" ht="14.25">
      <c r="A15" s="22" t="s">
        <v>55</v>
      </c>
      <c r="B15" s="71">
        <v>833.13329138</v>
      </c>
      <c r="C15" s="71">
        <v>55.352</v>
      </c>
      <c r="D15" s="71">
        <v>7616.242</v>
      </c>
      <c r="E15" s="71">
        <v>750.456880829992</v>
      </c>
      <c r="F15" s="71">
        <v>8378.548623</v>
      </c>
      <c r="G15" s="71">
        <v>2202.161234</v>
      </c>
      <c r="H15" s="71">
        <v>8125.556086999998</v>
      </c>
      <c r="I15" s="71">
        <v>90.09825300000001</v>
      </c>
      <c r="J15" s="71">
        <v>793.1018799000001</v>
      </c>
      <c r="K15" s="71">
        <v>53.745899</v>
      </c>
      <c r="L15" s="56">
        <f>SUM(B15:K15)</f>
        <v>28898.396148109994</v>
      </c>
      <c r="M15" s="18"/>
      <c r="N15" s="12"/>
      <c r="O15" s="12"/>
      <c r="P15" s="12"/>
      <c r="Q15" s="12"/>
      <c r="R15" s="12"/>
    </row>
    <row r="16" spans="1:18" ht="6.75" customHeight="1">
      <c r="A16" s="6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56"/>
      <c r="M16" s="18"/>
      <c r="N16" s="12"/>
      <c r="O16" s="12"/>
      <c r="P16" s="12"/>
      <c r="Q16" s="12"/>
      <c r="R16" s="12"/>
    </row>
    <row r="17" spans="1:18" ht="14.25">
      <c r="A17" s="22" t="s">
        <v>51</v>
      </c>
      <c r="B17" s="71">
        <v>2467.7356634400003</v>
      </c>
      <c r="C17" s="71">
        <v>195.235</v>
      </c>
      <c r="D17" s="71">
        <v>3129.546</v>
      </c>
      <c r="E17" s="71">
        <v>1484.94726211</v>
      </c>
      <c r="F17" s="71">
        <v>614.41619296</v>
      </c>
      <c r="G17" s="71">
        <v>86.154</v>
      </c>
      <c r="H17" s="71">
        <v>10676.593902</v>
      </c>
      <c r="I17" s="71">
        <v>2.509004</v>
      </c>
      <c r="J17" s="71">
        <v>4176.317004</v>
      </c>
      <c r="K17" s="71">
        <v>41.767684</v>
      </c>
      <c r="L17" s="56">
        <f>SUM(B17:K17)</f>
        <v>22875.22171251</v>
      </c>
      <c r="M17" s="18"/>
      <c r="N17" s="12"/>
      <c r="O17" s="12"/>
      <c r="P17" s="12"/>
      <c r="Q17" s="12"/>
      <c r="R17" s="12"/>
    </row>
    <row r="18" spans="1:18" ht="14.25">
      <c r="A18" s="22" t="s">
        <v>13</v>
      </c>
      <c r="B18" s="71">
        <v>4330.01664158</v>
      </c>
      <c r="C18" s="71">
        <v>890.31</v>
      </c>
      <c r="D18" s="71">
        <v>25942.952</v>
      </c>
      <c r="E18" s="71">
        <v>8787.748443340002</v>
      </c>
      <c r="F18" s="71">
        <v>21948.53464945</v>
      </c>
      <c r="G18" s="71">
        <v>10025.870712</v>
      </c>
      <c r="H18" s="71">
        <v>275062.011689</v>
      </c>
      <c r="I18" s="71">
        <v>148.097</v>
      </c>
      <c r="J18" s="71">
        <v>6083.8706895000005</v>
      </c>
      <c r="K18" s="71">
        <v>263.053089</v>
      </c>
      <c r="L18" s="56">
        <f>SUM(B18:K18)</f>
        <v>353482.46491387003</v>
      </c>
      <c r="M18" s="18"/>
      <c r="N18" s="12"/>
      <c r="O18" s="12"/>
      <c r="P18" s="12"/>
      <c r="Q18" s="12"/>
      <c r="R18" s="12"/>
    </row>
    <row r="19" spans="1:18" ht="6.75" customHeight="1">
      <c r="A19" s="66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56"/>
      <c r="M19" s="18"/>
      <c r="N19" s="12"/>
      <c r="O19" s="12"/>
      <c r="P19" s="12"/>
      <c r="Q19" s="12"/>
      <c r="R19" s="12"/>
    </row>
    <row r="20" spans="1:18" ht="14.25">
      <c r="A20" s="22" t="s">
        <v>50</v>
      </c>
      <c r="B20" s="71">
        <v>14258.05676636</v>
      </c>
      <c r="C20" s="71">
        <v>804.506</v>
      </c>
      <c r="D20" s="71">
        <v>52945.638</v>
      </c>
      <c r="E20" s="71">
        <v>14665.041343150002</v>
      </c>
      <c r="F20" s="71">
        <v>8867.6409937</v>
      </c>
      <c r="G20" s="71">
        <v>2627.765018</v>
      </c>
      <c r="H20" s="71">
        <v>19167.153091</v>
      </c>
      <c r="I20" s="71">
        <v>504.429729</v>
      </c>
      <c r="J20" s="71">
        <v>8288.908908899999</v>
      </c>
      <c r="K20" s="71">
        <v>1186.9472609999998</v>
      </c>
      <c r="L20" s="56">
        <f>SUM(B20:K20)</f>
        <v>123316.08711111</v>
      </c>
      <c r="M20" s="18"/>
      <c r="N20" s="12"/>
      <c r="O20" s="12"/>
      <c r="P20" s="12"/>
      <c r="Q20" s="12"/>
      <c r="R20" s="12"/>
    </row>
    <row r="21" spans="1:18" ht="7.5" customHeight="1">
      <c r="A21" s="6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56"/>
      <c r="M21" s="18"/>
      <c r="N21" s="12"/>
      <c r="O21" s="12"/>
      <c r="P21" s="12"/>
      <c r="Q21" s="12"/>
      <c r="R21" s="12"/>
    </row>
    <row r="22" spans="1:18" ht="14.25">
      <c r="A22" s="22" t="s">
        <v>14</v>
      </c>
      <c r="B22" s="71">
        <v>876.21734242</v>
      </c>
      <c r="C22" s="71">
        <v>539.719</v>
      </c>
      <c r="D22" s="71">
        <v>9473.096</v>
      </c>
      <c r="E22" s="71">
        <v>9214.56015991</v>
      </c>
      <c r="F22" s="71">
        <v>527.96261146</v>
      </c>
      <c r="G22" s="71">
        <v>348.789579</v>
      </c>
      <c r="H22" s="71">
        <v>2256.922821</v>
      </c>
      <c r="I22" s="71">
        <v>52.185245</v>
      </c>
      <c r="J22" s="71">
        <v>2174.6389818000002</v>
      </c>
      <c r="K22" s="71">
        <v>10.138816</v>
      </c>
      <c r="L22" s="56">
        <f>SUM(B22:K22)</f>
        <v>25474.23055659</v>
      </c>
      <c r="M22" s="18"/>
      <c r="N22" s="12"/>
      <c r="O22" s="12"/>
      <c r="P22" s="12"/>
      <c r="Q22" s="12"/>
      <c r="R22" s="12"/>
    </row>
    <row r="23" spans="1:18" ht="14.25">
      <c r="A23" s="22" t="s">
        <v>15</v>
      </c>
      <c r="B23" s="71">
        <v>6176.281313469999</v>
      </c>
      <c r="C23" s="71">
        <v>332.948</v>
      </c>
      <c r="D23" s="71">
        <v>46490.89</v>
      </c>
      <c r="E23" s="71">
        <v>18323.204982760006</v>
      </c>
      <c r="F23" s="71">
        <v>2046.90262526</v>
      </c>
      <c r="G23" s="71">
        <v>204.9045</v>
      </c>
      <c r="H23" s="71">
        <v>6415.669293000001</v>
      </c>
      <c r="I23" s="71">
        <v>46.550926999999994</v>
      </c>
      <c r="J23" s="71">
        <v>7053.3294863</v>
      </c>
      <c r="K23" s="71">
        <v>608.431966</v>
      </c>
      <c r="L23" s="56">
        <f>SUM(B23:K23)</f>
        <v>87699.11309379003</v>
      </c>
      <c r="M23" s="18"/>
      <c r="N23" s="12"/>
      <c r="O23" s="12"/>
      <c r="P23" s="12"/>
      <c r="Q23" s="12"/>
      <c r="R23" s="12"/>
    </row>
    <row r="24" spans="1:18" ht="12.75">
      <c r="A24" s="22" t="s">
        <v>27</v>
      </c>
      <c r="B24" s="71">
        <v>4768.33882127</v>
      </c>
      <c r="C24" s="71">
        <v>427.326</v>
      </c>
      <c r="D24" s="71">
        <v>15513.601</v>
      </c>
      <c r="E24" s="71">
        <v>7726.45194457</v>
      </c>
      <c r="F24" s="71">
        <v>756.9440271</v>
      </c>
      <c r="G24" s="71">
        <v>85.093</v>
      </c>
      <c r="H24" s="71">
        <v>3201.0870560000003</v>
      </c>
      <c r="I24" s="71">
        <v>91.61770700000001</v>
      </c>
      <c r="J24" s="71">
        <v>2514.3105322999995</v>
      </c>
      <c r="K24" s="71">
        <v>138.357989</v>
      </c>
      <c r="L24" s="56">
        <f>SUM(B24:K24)</f>
        <v>35223.12807724</v>
      </c>
      <c r="M24" s="12"/>
      <c r="N24" s="12"/>
      <c r="O24" s="12"/>
      <c r="P24" s="12"/>
      <c r="Q24" s="12"/>
      <c r="R24" s="12"/>
    </row>
    <row r="25" spans="1:18" ht="7.5" customHeight="1">
      <c r="A25" s="6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56"/>
      <c r="M25" s="12"/>
      <c r="N25" s="12"/>
      <c r="O25" s="12"/>
      <c r="P25" s="12"/>
      <c r="Q25" s="12"/>
      <c r="R25" s="12"/>
    </row>
    <row r="26" spans="1:18" ht="14.25" customHeight="1">
      <c r="A26" s="22" t="s">
        <v>22</v>
      </c>
      <c r="B26" s="71">
        <v>16730.69387606001</v>
      </c>
      <c r="C26" s="71">
        <v>482.942</v>
      </c>
      <c r="D26" s="71">
        <v>45270.293</v>
      </c>
      <c r="E26" s="71">
        <v>7308.117576199994</v>
      </c>
      <c r="F26" s="71">
        <v>3954.6631948599743</v>
      </c>
      <c r="G26" s="71">
        <v>1259.7681339999997</v>
      </c>
      <c r="H26" s="71">
        <v>5567.825797999978</v>
      </c>
      <c r="I26" s="71">
        <v>974.855476999999</v>
      </c>
      <c r="J26" s="71">
        <v>7345.795122500002</v>
      </c>
      <c r="K26" s="71">
        <v>2426.7162350000003</v>
      </c>
      <c r="L26" s="56">
        <f>SUM(B26:K26)</f>
        <v>91321.67041361994</v>
      </c>
      <c r="M26" s="12"/>
      <c r="N26" s="12"/>
      <c r="O26" s="12"/>
      <c r="P26" s="12"/>
      <c r="Q26" s="12"/>
      <c r="R26" s="12"/>
    </row>
    <row r="27" spans="1:12" ht="9" customHeight="1">
      <c r="A27" s="6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4.25" customHeight="1">
      <c r="A28" s="67" t="s">
        <v>23</v>
      </c>
      <c r="B28" s="56">
        <f aca="true" t="shared" si="1" ref="B28:L28">+B11+B13</f>
        <v>84268.89994203001</v>
      </c>
      <c r="C28" s="56">
        <f t="shared" si="1"/>
        <v>9107.241</v>
      </c>
      <c r="D28" s="56">
        <f t="shared" si="1"/>
        <v>256039.575</v>
      </c>
      <c r="E28" s="56">
        <f t="shared" si="1"/>
        <v>80766.90486423999</v>
      </c>
      <c r="F28" s="56">
        <f t="shared" si="1"/>
        <v>56953.51608577998</v>
      </c>
      <c r="G28" s="56">
        <f t="shared" si="1"/>
        <v>22292.249548</v>
      </c>
      <c r="H28" s="56">
        <f t="shared" si="1"/>
        <v>349675.85632599995</v>
      </c>
      <c r="I28" s="56">
        <f t="shared" si="1"/>
        <v>5519.897327999999</v>
      </c>
      <c r="J28" s="56">
        <f t="shared" si="1"/>
        <v>45636.0907205</v>
      </c>
      <c r="K28" s="56">
        <f t="shared" si="1"/>
        <v>7982.906331000001</v>
      </c>
      <c r="L28" s="56">
        <f t="shared" si="1"/>
        <v>918243.13714555</v>
      </c>
    </row>
    <row r="29" spans="1:12" ht="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48"/>
    </row>
    <row r="30" spans="1:12" ht="15">
      <c r="A30" s="53"/>
      <c r="B30" s="53" t="str">
        <f>+Exp!B26</f>
        <v>Enero-diciembre 2010</v>
      </c>
      <c r="C30" s="53"/>
      <c r="D30" s="54"/>
      <c r="E30" s="54"/>
      <c r="F30" s="54"/>
      <c r="G30" s="54"/>
      <c r="H30" s="54"/>
      <c r="I30" s="54"/>
      <c r="J30" s="54"/>
      <c r="K30" s="54"/>
      <c r="L30" s="68"/>
    </row>
    <row r="31" spans="1:12" ht="9" customHeight="1">
      <c r="A31" s="55"/>
      <c r="B31" s="20"/>
      <c r="C31" s="20"/>
      <c r="D31" s="54"/>
      <c r="E31" s="54"/>
      <c r="F31" s="54"/>
      <c r="G31" s="54"/>
      <c r="H31" s="54"/>
      <c r="I31" s="54"/>
      <c r="J31" s="54"/>
      <c r="K31" s="54"/>
      <c r="L31" s="48"/>
    </row>
    <row r="32" spans="1:12" ht="14.25" customHeight="1">
      <c r="A32" s="21" t="s">
        <v>6</v>
      </c>
      <c r="B32" s="56">
        <f>+Exp!B40</f>
        <v>27938.469631009997</v>
      </c>
      <c r="C32" s="56">
        <f>+Exp!C40</f>
        <v>4200.353</v>
      </c>
      <c r="D32" s="56">
        <f>+Exp!D40</f>
        <v>41202.316</v>
      </c>
      <c r="E32" s="56">
        <f>+Exp!E40</f>
        <v>10955.644891300006</v>
      </c>
      <c r="F32" s="56">
        <f>+Exp!F40</f>
        <v>7439.760895169999</v>
      </c>
      <c r="G32" s="56">
        <f>+Exp!G40</f>
        <v>4261.6601949999995</v>
      </c>
      <c r="H32" s="56">
        <f>+Exp!H40</f>
        <v>15108.669197000001</v>
      </c>
      <c r="I32" s="56">
        <f>+Exp!I40</f>
        <v>3047.5305879999996</v>
      </c>
      <c r="J32" s="56">
        <f>+Exp!J40</f>
        <v>5298.644574399999</v>
      </c>
      <c r="K32" s="56">
        <f>+Exp!K40</f>
        <v>2813.1480259999994</v>
      </c>
      <c r="L32" s="56">
        <f>SUM(B32:K32)</f>
        <v>122266.19699787998</v>
      </c>
    </row>
    <row r="33" spans="1:12" ht="9" customHeight="1">
      <c r="A33" s="2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 customHeight="1">
      <c r="A34" s="21" t="s">
        <v>24</v>
      </c>
      <c r="B34" s="56">
        <f>SUM(B36:B47)</f>
        <v>40195.58544265999</v>
      </c>
      <c r="C34" s="56">
        <f aca="true" t="shared" si="2" ref="C34:K34">SUM(C36:C47)</f>
        <v>2835.4279999999994</v>
      </c>
      <c r="D34" s="56">
        <f t="shared" si="2"/>
        <v>160712.96899999998</v>
      </c>
      <c r="E34" s="56">
        <f t="shared" si="2"/>
        <v>56469.13698888002</v>
      </c>
      <c r="F34" s="56">
        <f t="shared" si="2"/>
        <v>32379.7677465</v>
      </c>
      <c r="G34" s="56">
        <f t="shared" si="2"/>
        <v>13228.267254000002</v>
      </c>
      <c r="H34" s="56">
        <f t="shared" si="2"/>
        <v>283364.476128</v>
      </c>
      <c r="I34" s="56">
        <f t="shared" si="2"/>
        <v>1486.246702</v>
      </c>
      <c r="J34" s="56">
        <f t="shared" si="2"/>
        <v>29774.608665200005</v>
      </c>
      <c r="K34" s="56">
        <f t="shared" si="2"/>
        <v>3911.720803000001</v>
      </c>
      <c r="L34" s="56">
        <f>SUM(B34:K34)</f>
        <v>624358.20673024</v>
      </c>
    </row>
    <row r="35" spans="1:12" ht="6.75" customHeight="1">
      <c r="A35" s="6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9" ht="14.25" customHeight="1">
      <c r="A36" s="22" t="s">
        <v>55</v>
      </c>
      <c r="B36" s="71">
        <v>669.75347353</v>
      </c>
      <c r="C36" s="71">
        <v>50.273</v>
      </c>
      <c r="D36" s="71">
        <v>6902.412</v>
      </c>
      <c r="E36" s="71">
        <v>664.3361630900199</v>
      </c>
      <c r="F36" s="71">
        <v>3613.89963204</v>
      </c>
      <c r="G36" s="71">
        <v>2886.5365020000004</v>
      </c>
      <c r="H36" s="71">
        <v>6629.954946000003</v>
      </c>
      <c r="I36" s="71">
        <v>76.867687</v>
      </c>
      <c r="J36" s="71">
        <v>626.6625604999999</v>
      </c>
      <c r="K36" s="71">
        <v>56.15508600000001</v>
      </c>
      <c r="L36" s="56">
        <f>SUM(B36:K36)</f>
        <v>22176.851050160025</v>
      </c>
      <c r="M36" s="2"/>
      <c r="N36" s="2"/>
      <c r="O36" s="2"/>
      <c r="P36" s="2"/>
      <c r="Q36" s="2"/>
      <c r="R36" s="2"/>
      <c r="S36" s="2"/>
    </row>
    <row r="37" spans="1:19" ht="6.75" customHeight="1">
      <c r="A37" s="6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56"/>
      <c r="M37" s="2"/>
      <c r="N37" s="2"/>
      <c r="O37" s="2"/>
      <c r="P37" s="2"/>
      <c r="Q37" s="2"/>
      <c r="R37" s="2"/>
      <c r="S37" s="2"/>
    </row>
    <row r="38" spans="1:19" ht="14.25" customHeight="1">
      <c r="A38" s="22" t="s">
        <v>51</v>
      </c>
      <c r="B38" s="71">
        <v>1402.3033706700003</v>
      </c>
      <c r="C38" s="71">
        <v>88.811</v>
      </c>
      <c r="D38" s="71">
        <v>2321.096</v>
      </c>
      <c r="E38" s="71">
        <v>1396.7088201700005</v>
      </c>
      <c r="F38" s="71">
        <v>532.12609104</v>
      </c>
      <c r="G38" s="71">
        <v>56.266</v>
      </c>
      <c r="H38" s="71">
        <v>10685.653074999998</v>
      </c>
      <c r="I38" s="71">
        <v>4.934855</v>
      </c>
      <c r="J38" s="71">
        <v>3319.7492588000005</v>
      </c>
      <c r="K38" s="71">
        <v>35.79714</v>
      </c>
      <c r="L38" s="56">
        <f>SUM(B38:K38)</f>
        <v>19843.445610679995</v>
      </c>
      <c r="M38" s="2"/>
      <c r="N38" s="2"/>
      <c r="O38" s="2"/>
      <c r="P38" s="2"/>
      <c r="Q38" s="2"/>
      <c r="R38" s="2"/>
      <c r="S38" s="2"/>
    </row>
    <row r="39" spans="1:19" ht="14.25" customHeight="1">
      <c r="A39" s="22" t="s">
        <v>13</v>
      </c>
      <c r="B39" s="71">
        <v>3655.64559604</v>
      </c>
      <c r="C39" s="71">
        <v>704.026</v>
      </c>
      <c r="D39" s="71">
        <v>19466.061</v>
      </c>
      <c r="E39" s="71">
        <v>6532.8355857299985</v>
      </c>
      <c r="F39" s="71">
        <v>16973.80111467</v>
      </c>
      <c r="G39" s="71">
        <v>6077.496864000001</v>
      </c>
      <c r="H39" s="71">
        <v>238998.159047</v>
      </c>
      <c r="I39" s="71">
        <v>67.245723</v>
      </c>
      <c r="J39" s="71">
        <v>5767.0360414</v>
      </c>
      <c r="K39" s="71">
        <v>199.114959</v>
      </c>
      <c r="L39" s="56">
        <f>SUM(B39:K39)</f>
        <v>298441.42193084006</v>
      </c>
      <c r="M39" s="2"/>
      <c r="N39" s="2"/>
      <c r="O39" s="2"/>
      <c r="P39" s="2"/>
      <c r="Q39" s="2"/>
      <c r="R39" s="2"/>
      <c r="S39" s="2"/>
    </row>
    <row r="40" spans="1:19" ht="6.75" customHeight="1">
      <c r="A40" s="66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6"/>
      <c r="M40" s="2"/>
      <c r="N40" s="2"/>
      <c r="O40" s="2"/>
      <c r="P40" s="2"/>
      <c r="Q40" s="2"/>
      <c r="R40" s="2"/>
      <c r="S40" s="2"/>
    </row>
    <row r="41" spans="1:19" ht="14.25" customHeight="1">
      <c r="A41" s="22" t="s">
        <v>50</v>
      </c>
      <c r="B41" s="71">
        <v>11185.238160960002</v>
      </c>
      <c r="C41" s="71">
        <v>680.137</v>
      </c>
      <c r="D41" s="71">
        <v>43134.814</v>
      </c>
      <c r="E41" s="71">
        <v>11916.901213269999</v>
      </c>
      <c r="F41" s="71">
        <v>5019.13208426</v>
      </c>
      <c r="G41" s="71">
        <v>2265.33424</v>
      </c>
      <c r="H41" s="71">
        <v>14479.768838</v>
      </c>
      <c r="I41" s="71">
        <v>484.019731</v>
      </c>
      <c r="J41" s="71">
        <v>6249.5010731</v>
      </c>
      <c r="K41" s="71">
        <v>992.599085</v>
      </c>
      <c r="L41" s="56">
        <f>SUM(B41:K41)</f>
        <v>96407.44542558998</v>
      </c>
      <c r="M41" s="2"/>
      <c r="N41" s="2"/>
      <c r="O41" s="2"/>
      <c r="P41" s="2"/>
      <c r="Q41" s="2"/>
      <c r="R41" s="2"/>
      <c r="S41" s="2"/>
    </row>
    <row r="42" spans="1:19" ht="7.5" customHeight="1">
      <c r="A42" s="66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6"/>
      <c r="M42" s="2"/>
      <c r="N42" s="2"/>
      <c r="O42" s="2"/>
      <c r="P42" s="2"/>
      <c r="Q42" s="2"/>
      <c r="R42" s="2"/>
      <c r="S42" s="2"/>
    </row>
    <row r="43" spans="1:19" ht="14.25" customHeight="1">
      <c r="A43" s="22" t="s">
        <v>14</v>
      </c>
      <c r="B43" s="71">
        <v>854.71431959</v>
      </c>
      <c r="C43" s="71">
        <v>460.279</v>
      </c>
      <c r="D43" s="71">
        <v>7140.832</v>
      </c>
      <c r="E43" s="71">
        <v>7110.61055625</v>
      </c>
      <c r="F43" s="71">
        <v>511.05816738</v>
      </c>
      <c r="G43" s="71">
        <v>401.97748600000006</v>
      </c>
      <c r="H43" s="71">
        <v>1925.560776</v>
      </c>
      <c r="I43" s="71">
        <v>38.954572999999996</v>
      </c>
      <c r="J43" s="71">
        <v>1790.4368714999998</v>
      </c>
      <c r="K43" s="71">
        <v>8.821752</v>
      </c>
      <c r="L43" s="56">
        <f>SUM(B43:K43)</f>
        <v>20243.245501719997</v>
      </c>
      <c r="M43" s="2"/>
      <c r="N43" s="2"/>
      <c r="O43" s="2"/>
      <c r="P43" s="2"/>
      <c r="Q43" s="2"/>
      <c r="R43" s="2"/>
      <c r="S43" s="2"/>
    </row>
    <row r="44" spans="1:19" ht="14.25" customHeight="1">
      <c r="A44" s="22" t="s">
        <v>15</v>
      </c>
      <c r="B44" s="71">
        <v>5798.77516778</v>
      </c>
      <c r="C44" s="71">
        <v>211.225</v>
      </c>
      <c r="D44" s="71">
        <v>32507.841</v>
      </c>
      <c r="E44" s="71">
        <v>16457.32036873</v>
      </c>
      <c r="F44" s="71">
        <v>1680.3904494600001</v>
      </c>
      <c r="G44" s="71">
        <v>347.69332</v>
      </c>
      <c r="H44" s="71">
        <v>4646.025001999999</v>
      </c>
      <c r="I44" s="71">
        <v>39.587056000000004</v>
      </c>
      <c r="J44" s="71">
        <v>5504.5158077</v>
      </c>
      <c r="K44" s="71">
        <v>420.81725399999993</v>
      </c>
      <c r="L44" s="56">
        <f>SUM(B44:K44)</f>
        <v>67614.19042566999</v>
      </c>
      <c r="M44" s="2"/>
      <c r="N44" s="2"/>
      <c r="O44" s="2"/>
      <c r="P44" s="2"/>
      <c r="Q44" s="2"/>
      <c r="R44" s="2"/>
      <c r="S44" s="2"/>
    </row>
    <row r="45" spans="1:19" ht="14.25" customHeight="1">
      <c r="A45" s="22" t="s">
        <v>27</v>
      </c>
      <c r="B45" s="71">
        <v>3583.6283990300003</v>
      </c>
      <c r="C45" s="71">
        <v>370.461</v>
      </c>
      <c r="D45" s="71">
        <v>11607.608</v>
      </c>
      <c r="E45" s="71">
        <v>6926.951590720002</v>
      </c>
      <c r="F45" s="71">
        <v>1135.8167615799998</v>
      </c>
      <c r="G45" s="71">
        <v>212.404</v>
      </c>
      <c r="H45" s="71">
        <v>2329.5400119999995</v>
      </c>
      <c r="I45" s="71">
        <v>37.399331999999994</v>
      </c>
      <c r="J45" s="71">
        <v>1461.2246688</v>
      </c>
      <c r="K45" s="71">
        <v>105.061897</v>
      </c>
      <c r="L45" s="56">
        <f>SUM(B45:K45)</f>
        <v>27770.09566113</v>
      </c>
      <c r="M45" s="2"/>
      <c r="N45" s="2"/>
      <c r="O45" s="2"/>
      <c r="P45" s="2"/>
      <c r="Q45" s="2"/>
      <c r="R45" s="2"/>
      <c r="S45" s="2"/>
    </row>
    <row r="46" spans="1:19" ht="7.5" customHeight="1">
      <c r="A46" s="66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56"/>
      <c r="M46" s="2"/>
      <c r="N46" s="2"/>
      <c r="O46" s="2"/>
      <c r="P46" s="2"/>
      <c r="Q46" s="2"/>
      <c r="R46" s="2"/>
      <c r="S46" s="2"/>
    </row>
    <row r="47" spans="1:19" ht="14.25" customHeight="1">
      <c r="A47" s="22" t="s">
        <v>22</v>
      </c>
      <c r="B47" s="71">
        <v>13045.52695505999</v>
      </c>
      <c r="C47" s="71">
        <v>270.216</v>
      </c>
      <c r="D47" s="71">
        <v>37632.305</v>
      </c>
      <c r="E47" s="71">
        <v>5463.472690919995</v>
      </c>
      <c r="F47" s="71">
        <v>2913.5434460700008</v>
      </c>
      <c r="G47" s="71">
        <v>980.5588420000001</v>
      </c>
      <c r="H47" s="71">
        <v>3669.8144319999815</v>
      </c>
      <c r="I47" s="71">
        <v>737.2377450000001</v>
      </c>
      <c r="J47" s="71">
        <v>5055.482383400001</v>
      </c>
      <c r="K47" s="71">
        <v>2093.353630000001</v>
      </c>
      <c r="L47" s="56">
        <f>SUM(B47:K47)</f>
        <v>71861.51112444997</v>
      </c>
      <c r="M47" s="2"/>
      <c r="N47" s="2"/>
      <c r="O47" s="2"/>
      <c r="P47" s="2"/>
      <c r="Q47" s="2"/>
      <c r="R47" s="2"/>
      <c r="S47" s="2"/>
    </row>
    <row r="48" spans="1:12" ht="9" customHeight="1">
      <c r="A48" s="6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4.25" customHeight="1">
      <c r="A49" s="67" t="s">
        <v>23</v>
      </c>
      <c r="B49" s="56">
        <f aca="true" t="shared" si="3" ref="B49:L49">+B32+B34</f>
        <v>68134.05507367</v>
      </c>
      <c r="C49" s="56">
        <f t="shared" si="3"/>
        <v>7035.780999999999</v>
      </c>
      <c r="D49" s="56">
        <f t="shared" si="3"/>
        <v>201915.28499999997</v>
      </c>
      <c r="E49" s="56">
        <f t="shared" si="3"/>
        <v>67424.78188018003</v>
      </c>
      <c r="F49" s="56">
        <f t="shared" si="3"/>
        <v>39819.52864167</v>
      </c>
      <c r="G49" s="56">
        <f t="shared" si="3"/>
        <v>17489.927449000003</v>
      </c>
      <c r="H49" s="56">
        <f t="shared" si="3"/>
        <v>298473.145325</v>
      </c>
      <c r="I49" s="56">
        <f t="shared" si="3"/>
        <v>4533.77729</v>
      </c>
      <c r="J49" s="56">
        <f t="shared" si="3"/>
        <v>35073.2532396</v>
      </c>
      <c r="K49" s="56">
        <f t="shared" si="3"/>
        <v>6724.868829000001</v>
      </c>
      <c r="L49" s="56">
        <f t="shared" si="3"/>
        <v>746624.40372812</v>
      </c>
    </row>
    <row r="50" spans="1:12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5">
      <c r="A51" s="53"/>
      <c r="B51" s="53" t="str">
        <f>+Exp!B42</f>
        <v>Crecimiento 2011/2010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9" customHeight="1">
      <c r="A52" s="55"/>
      <c r="B52" s="20"/>
      <c r="C52" s="20"/>
      <c r="D52" s="54"/>
      <c r="E52" s="54"/>
      <c r="F52" s="54"/>
      <c r="G52" s="54"/>
      <c r="H52" s="54"/>
      <c r="I52" s="54"/>
      <c r="J52" s="54"/>
      <c r="K52" s="54"/>
      <c r="L52" s="20"/>
    </row>
    <row r="53" spans="1:12" ht="14.25" customHeight="1">
      <c r="A53" s="21" t="s">
        <v>6</v>
      </c>
      <c r="B53" s="58">
        <f aca="true" t="shared" si="4" ref="B53:L53">+(B11/B32-1)*100</f>
        <v>21.081886992487608</v>
      </c>
      <c r="C53" s="58">
        <f t="shared" si="4"/>
        <v>28.05835604769409</v>
      </c>
      <c r="D53" s="58">
        <f t="shared" si="4"/>
        <v>20.52069354547934</v>
      </c>
      <c r="E53" s="58">
        <f t="shared" si="4"/>
        <v>14.154633483068135</v>
      </c>
      <c r="F53" s="58">
        <f t="shared" si="4"/>
        <v>32.50295684085622</v>
      </c>
      <c r="G53" s="58">
        <f t="shared" si="4"/>
        <v>27.92534180449835</v>
      </c>
      <c r="H53" s="58">
        <f t="shared" si="4"/>
        <v>27.09945752742391</v>
      </c>
      <c r="I53" s="58">
        <f t="shared" si="4"/>
        <v>18.44192803882041</v>
      </c>
      <c r="J53" s="58">
        <f t="shared" si="4"/>
        <v>35.99361146271942</v>
      </c>
      <c r="K53" s="58">
        <f t="shared" si="4"/>
        <v>15.662146532206766</v>
      </c>
      <c r="L53" s="58">
        <f t="shared" si="4"/>
        <v>22.64454837121508</v>
      </c>
    </row>
    <row r="54" spans="1:12" ht="9" customHeight="1">
      <c r="A54" s="2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1" t="s">
        <v>24</v>
      </c>
      <c r="B55" s="58">
        <f aca="true" t="shared" si="5" ref="B55:L55">(B13/B34-1)*100</f>
        <v>25.487595616525137</v>
      </c>
      <c r="C55" s="58">
        <f t="shared" si="5"/>
        <v>31.49118933720061</v>
      </c>
      <c r="D55" s="58">
        <f t="shared" si="5"/>
        <v>28.416679303585024</v>
      </c>
      <c r="E55" s="58">
        <f>(E13/E34-1)*100</f>
        <v>20.8811259260292</v>
      </c>
      <c r="F55" s="58">
        <f t="shared" si="5"/>
        <v>45.44765511136393</v>
      </c>
      <c r="G55" s="58">
        <f t="shared" si="5"/>
        <v>27.306969640394275</v>
      </c>
      <c r="H55" s="58">
        <f t="shared" si="5"/>
        <v>16.624646904476627</v>
      </c>
      <c r="I55" s="58">
        <f t="shared" si="5"/>
        <v>28.53474052654277</v>
      </c>
      <c r="J55" s="58">
        <f t="shared" si="5"/>
        <v>29.07062200994288</v>
      </c>
      <c r="K55" s="58">
        <f t="shared" si="5"/>
        <v>20.897149289721394</v>
      </c>
      <c r="L55" s="58">
        <f t="shared" si="5"/>
        <v>23.052809067790015</v>
      </c>
    </row>
    <row r="56" spans="1:12" ht="6.75" customHeight="1">
      <c r="A56" s="6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4.25" customHeight="1">
      <c r="A57" s="22" t="s">
        <v>55</v>
      </c>
      <c r="B57" s="58">
        <f aca="true" t="shared" si="6" ref="B57:L57">(B15/B36-1)*100</f>
        <v>24.394023220050066</v>
      </c>
      <c r="C57" s="58">
        <f t="shared" si="6"/>
        <v>10.102838501780266</v>
      </c>
      <c r="D57" s="58">
        <f t="shared" si="6"/>
        <v>10.34174720373111</v>
      </c>
      <c r="E57" s="58">
        <f aca="true" t="shared" si="7" ref="E57:J57">(E15/E36-1)*100</f>
        <v>12.96342462216713</v>
      </c>
      <c r="F57" s="58">
        <f t="shared" si="7"/>
        <v>131.8423165025869</v>
      </c>
      <c r="G57" s="58">
        <f t="shared" si="7"/>
        <v>-23.70921925033048</v>
      </c>
      <c r="H57" s="58">
        <f t="shared" si="7"/>
        <v>22.558239885209552</v>
      </c>
      <c r="I57" s="58">
        <f t="shared" si="7"/>
        <v>17.212129721036117</v>
      </c>
      <c r="J57" s="58">
        <f t="shared" si="7"/>
        <v>26.559639890917055</v>
      </c>
      <c r="K57" s="58">
        <f t="shared" si="6"/>
        <v>-4.290238287588077</v>
      </c>
      <c r="L57" s="58">
        <f t="shared" si="6"/>
        <v>30.30883457145044</v>
      </c>
    </row>
    <row r="58" spans="1:12" ht="6.75" customHeight="1">
      <c r="A58" s="66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14.25" customHeight="1">
      <c r="A59" s="22" t="s">
        <v>51</v>
      </c>
      <c r="B59" s="58">
        <f aca="true" t="shared" si="8" ref="B59:L59">+(B17/B38-1)*100</f>
        <v>75.97730384552608</v>
      </c>
      <c r="C59" s="58">
        <f t="shared" si="8"/>
        <v>119.83200279244687</v>
      </c>
      <c r="D59" s="58">
        <f t="shared" si="8"/>
        <v>34.830528336613376</v>
      </c>
      <c r="E59" s="58">
        <f>+(E17/E38-1)*100</f>
        <v>6.317597531120311</v>
      </c>
      <c r="F59" s="58">
        <f t="shared" si="8"/>
        <v>15.464399003471186</v>
      </c>
      <c r="G59" s="58">
        <f t="shared" si="8"/>
        <v>53.11911278569652</v>
      </c>
      <c r="H59" s="58">
        <f t="shared" si="8"/>
        <v>-0.08477884258840662</v>
      </c>
      <c r="I59" s="58">
        <f t="shared" si="8"/>
        <v>-49.1574929759841</v>
      </c>
      <c r="J59" s="58">
        <f t="shared" si="8"/>
        <v>25.80218198496189</v>
      </c>
      <c r="K59" s="58">
        <f t="shared" si="8"/>
        <v>16.6788296495195</v>
      </c>
      <c r="L59" s="58">
        <f t="shared" si="8"/>
        <v>15.278476134196485</v>
      </c>
    </row>
    <row r="60" spans="1:12" ht="14.25" customHeight="1">
      <c r="A60" s="22" t="s">
        <v>13</v>
      </c>
      <c r="B60" s="58">
        <f aca="true" t="shared" si="9" ref="B60:L60">+(B18/B39-1)*100</f>
        <v>18.447385771490453</v>
      </c>
      <c r="C60" s="58">
        <f t="shared" si="9"/>
        <v>26.459818245348888</v>
      </c>
      <c r="D60" s="58">
        <f t="shared" si="9"/>
        <v>33.27273555754293</v>
      </c>
      <c r="E60" s="58">
        <f>+(E18/E39-1)*100</f>
        <v>34.51660198728288</v>
      </c>
      <c r="F60" s="58">
        <f t="shared" si="9"/>
        <v>29.30830578944672</v>
      </c>
      <c r="G60" s="58">
        <f t="shared" si="9"/>
        <v>64.96710629976886</v>
      </c>
      <c r="H60" s="58">
        <f t="shared" si="9"/>
        <v>15.089594323991395</v>
      </c>
      <c r="I60" s="58">
        <f t="shared" si="9"/>
        <v>120.23259382607874</v>
      </c>
      <c r="J60" s="58">
        <f t="shared" si="9"/>
        <v>5.493890550111535</v>
      </c>
      <c r="K60" s="58">
        <f t="shared" si="9"/>
        <v>32.11116348119278</v>
      </c>
      <c r="L60" s="58">
        <f t="shared" si="9"/>
        <v>18.442829626976188</v>
      </c>
    </row>
    <row r="61" spans="1:12" ht="6.75" customHeight="1">
      <c r="A61" s="6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14.25" customHeight="1">
      <c r="A62" s="22" t="s">
        <v>50</v>
      </c>
      <c r="B62" s="58">
        <f aca="true" t="shared" si="10" ref="B62:L62">+(B20/B41-1)*100</f>
        <v>27.47208920526254</v>
      </c>
      <c r="C62" s="58">
        <f t="shared" si="10"/>
        <v>18.285874757585606</v>
      </c>
      <c r="D62" s="58">
        <f t="shared" si="10"/>
        <v>22.74456080881675</v>
      </c>
      <c r="E62" s="58">
        <f>+(E20/E41-1)*100</f>
        <v>23.060861885972738</v>
      </c>
      <c r="F62" s="58">
        <f t="shared" si="10"/>
        <v>76.67678086235121</v>
      </c>
      <c r="G62" s="58">
        <f t="shared" si="10"/>
        <v>15.998997922708291</v>
      </c>
      <c r="H62" s="58">
        <f t="shared" si="10"/>
        <v>32.371955004548525</v>
      </c>
      <c r="I62" s="58">
        <f t="shared" si="10"/>
        <v>4.216769832467859</v>
      </c>
      <c r="J62" s="58">
        <f t="shared" si="10"/>
        <v>32.63313042025564</v>
      </c>
      <c r="K62" s="58">
        <f t="shared" si="10"/>
        <v>19.57972548403064</v>
      </c>
      <c r="L62" s="58">
        <f t="shared" si="10"/>
        <v>27.911372992751772</v>
      </c>
    </row>
    <row r="63" spans="1:12" ht="7.5" customHeight="1">
      <c r="A63" s="66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4.25" customHeight="1">
      <c r="A64" s="22" t="s">
        <v>14</v>
      </c>
      <c r="B64" s="58">
        <f>+(B22/B43-1)*100</f>
        <v>2.5158140371761784</v>
      </c>
      <c r="C64" s="58">
        <f aca="true" t="shared" si="11" ref="C64:K64">+(C22/C43-1)*100</f>
        <v>17.259097199741902</v>
      </c>
      <c r="D64" s="58">
        <f t="shared" si="11"/>
        <v>32.66095603425483</v>
      </c>
      <c r="E64" s="58">
        <f>+(E22/E43-1)*100</f>
        <v>29.588874077918593</v>
      </c>
      <c r="F64" s="58">
        <f t="shared" si="11"/>
        <v>3.307733866511242</v>
      </c>
      <c r="G64" s="58">
        <f t="shared" si="11"/>
        <v>-13.231563670210134</v>
      </c>
      <c r="H64" s="58">
        <f t="shared" si="11"/>
        <v>17.208599652115055</v>
      </c>
      <c r="I64" s="58">
        <f t="shared" si="11"/>
        <v>33.96436151411544</v>
      </c>
      <c r="J64" s="58">
        <f t="shared" si="11"/>
        <v>21.458567817480322</v>
      </c>
      <c r="K64" s="58">
        <f t="shared" si="11"/>
        <v>14.929732778704285</v>
      </c>
      <c r="L64" s="58">
        <f>+(L22/L43-1)*100</f>
        <v>25.84064425057506</v>
      </c>
    </row>
    <row r="65" spans="1:12" ht="14.25" customHeight="1">
      <c r="A65" s="22" t="s">
        <v>15</v>
      </c>
      <c r="B65" s="58">
        <f>+(B23/B44-1)*100</f>
        <v>6.510101439827398</v>
      </c>
      <c r="C65" s="58">
        <f aca="true" t="shared" si="12" ref="C65:K65">+(C23/C44-1)*100</f>
        <v>57.62717481358741</v>
      </c>
      <c r="D65" s="58">
        <f t="shared" si="12"/>
        <v>43.01438843631602</v>
      </c>
      <c r="E65" s="58">
        <f>+(E23/E44-1)*100</f>
        <v>11.337718244674333</v>
      </c>
      <c r="F65" s="58">
        <f t="shared" si="12"/>
        <v>21.811131806764305</v>
      </c>
      <c r="G65" s="58">
        <f t="shared" si="12"/>
        <v>-41.06746140535573</v>
      </c>
      <c r="H65" s="58">
        <f t="shared" si="12"/>
        <v>38.089426773170885</v>
      </c>
      <c r="I65" s="58">
        <f t="shared" si="12"/>
        <v>17.59128286781415</v>
      </c>
      <c r="J65" s="58">
        <f t="shared" si="12"/>
        <v>28.137146530371314</v>
      </c>
      <c r="K65" s="58">
        <f t="shared" si="12"/>
        <v>44.58341719990408</v>
      </c>
      <c r="L65" s="58">
        <f>+(L23/L44-1)*100</f>
        <v>29.705188425201822</v>
      </c>
    </row>
    <row r="66" spans="1:12" ht="14.25" customHeight="1">
      <c r="A66" s="22" t="s">
        <v>27</v>
      </c>
      <c r="B66" s="58">
        <f>+(B24/B45-1)*100</f>
        <v>33.05896399751358</v>
      </c>
      <c r="C66" s="58">
        <f aca="true" t="shared" si="13" ref="C66:K66">+(C24/C45-1)*100</f>
        <v>15.34979390543134</v>
      </c>
      <c r="D66" s="58">
        <f t="shared" si="13"/>
        <v>33.65028350371584</v>
      </c>
      <c r="E66" s="58">
        <f>+(E24/E45-1)*100</f>
        <v>11.541878752568202</v>
      </c>
      <c r="F66" s="58">
        <f t="shared" si="13"/>
        <v>-33.35685361369044</v>
      </c>
      <c r="G66" s="58">
        <f t="shared" si="13"/>
        <v>-59.93813675825314</v>
      </c>
      <c r="H66" s="58">
        <f t="shared" si="13"/>
        <v>37.41283856514421</v>
      </c>
      <c r="I66" s="58">
        <f t="shared" si="13"/>
        <v>144.97150644294936</v>
      </c>
      <c r="J66" s="58">
        <f t="shared" si="13"/>
        <v>72.06871646677196</v>
      </c>
      <c r="K66" s="58">
        <f t="shared" si="13"/>
        <v>31.69188159623655</v>
      </c>
      <c r="L66" s="58">
        <f>+(L24/L45-1)*100</f>
        <v>26.838339007027855</v>
      </c>
    </row>
    <row r="67" spans="1:12" ht="7.5" customHeight="1">
      <c r="A67" s="6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4.25" customHeight="1">
      <c r="A68" s="22" t="s">
        <v>22</v>
      </c>
      <c r="B68" s="58">
        <f aca="true" t="shared" si="14" ref="B68:L68">+(B26/B47-1)*100</f>
        <v>28.24850949827402</v>
      </c>
      <c r="C68" s="58">
        <f t="shared" si="14"/>
        <v>78.7244278651153</v>
      </c>
      <c r="D68" s="58">
        <f t="shared" si="14"/>
        <v>20.296359736667725</v>
      </c>
      <c r="E68" s="58">
        <f>+(E26/E47-1)*100</f>
        <v>33.76323063434914</v>
      </c>
      <c r="F68" s="58">
        <f t="shared" si="14"/>
        <v>35.733798656557234</v>
      </c>
      <c r="G68" s="58">
        <f t="shared" si="14"/>
        <v>28.47450658142141</v>
      </c>
      <c r="H68" s="58">
        <f t="shared" si="14"/>
        <v>51.71954607431242</v>
      </c>
      <c r="I68" s="58">
        <f t="shared" si="14"/>
        <v>32.23081476925722</v>
      </c>
      <c r="J68" s="58">
        <f t="shared" si="14"/>
        <v>45.30354505082224</v>
      </c>
      <c r="K68" s="58">
        <f t="shared" si="14"/>
        <v>15.924810802272304</v>
      </c>
      <c r="L68" s="58">
        <f t="shared" si="14"/>
        <v>27.080086383751123</v>
      </c>
    </row>
    <row r="69" spans="1:12" ht="7.5" customHeight="1">
      <c r="A69" s="6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4.25" customHeight="1">
      <c r="A70" s="67" t="s">
        <v>23</v>
      </c>
      <c r="B70" s="58">
        <f aca="true" t="shared" si="15" ref="B70:L70">+(B28/B49-1)*100</f>
        <v>23.68102830649694</v>
      </c>
      <c r="C70" s="58">
        <f t="shared" si="15"/>
        <v>29.44179189204441</v>
      </c>
      <c r="D70" s="58">
        <f t="shared" si="15"/>
        <v>26.80544466953061</v>
      </c>
      <c r="E70" s="58">
        <f t="shared" si="15"/>
        <v>19.788158911318575</v>
      </c>
      <c r="F70" s="58">
        <f t="shared" si="15"/>
        <v>43.02910664336632</v>
      </c>
      <c r="G70" s="58">
        <f t="shared" si="15"/>
        <v>27.45764448139305</v>
      </c>
      <c r="H70" s="58">
        <f t="shared" si="15"/>
        <v>17.154880364612566</v>
      </c>
      <c r="I70" s="58">
        <f t="shared" si="15"/>
        <v>21.750517833662684</v>
      </c>
      <c r="J70" s="58">
        <f t="shared" si="15"/>
        <v>30.116503333012346</v>
      </c>
      <c r="K70" s="58">
        <f t="shared" si="15"/>
        <v>18.707242237571986</v>
      </c>
      <c r="L70" s="58">
        <f t="shared" si="15"/>
        <v>22.98595285132472</v>
      </c>
    </row>
    <row r="71" spans="1:12" ht="9" customHeight="1" thickBot="1">
      <c r="A71" s="4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2.2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s="8" customFormat="1" ht="12">
      <c r="A73" s="46" t="s">
        <v>49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2:12" s="8" customFormat="1" ht="1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4" sqref="P64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2" width="8.57421875" style="0" customWidth="1"/>
    <col min="13" max="13" width="8.8515625" style="0" customWidth="1"/>
  </cols>
  <sheetData>
    <row r="1" spans="1:13" ht="12.75">
      <c r="A1" s="21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 t="str">
        <f>Imp!A2</f>
        <v>ARGENTINA, BOLIVIA, BRASIL, CHILE, COLOMBIA, ECUADOR, MÉXICO, PARAGUAY, PERÚ, URUGUAY Y VENEZUELA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1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22" t="str">
        <f>+Exp!A4</f>
        <v>Enero-diciembre 2010-2011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2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9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 customHeight="1" thickBot="1">
      <c r="A7" s="50" t="s">
        <v>0</v>
      </c>
      <c r="B7" s="25" t="s">
        <v>30</v>
      </c>
      <c r="C7" s="25" t="s">
        <v>31</v>
      </c>
      <c r="D7" s="25" t="s">
        <v>32</v>
      </c>
      <c r="E7" s="51" t="s">
        <v>33</v>
      </c>
      <c r="F7" s="25" t="s">
        <v>40</v>
      </c>
      <c r="G7" s="25" t="s">
        <v>34</v>
      </c>
      <c r="H7" s="25" t="s">
        <v>35</v>
      </c>
      <c r="I7" s="25" t="s">
        <v>41</v>
      </c>
      <c r="J7" s="25" t="s">
        <v>37</v>
      </c>
      <c r="K7" s="25" t="s">
        <v>38</v>
      </c>
      <c r="L7" s="25" t="s">
        <v>54</v>
      </c>
      <c r="M7" s="25" t="s">
        <v>18</v>
      </c>
    </row>
    <row r="8" spans="1:13" ht="7.5" customHeight="1">
      <c r="A8" s="5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53"/>
      <c r="B9" s="53" t="str">
        <f>+Exp!B10</f>
        <v>Enero-diciembre 2011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7.5" customHeight="1">
      <c r="A10" s="5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4.25" customHeight="1">
      <c r="A11" s="21" t="s">
        <v>6</v>
      </c>
      <c r="B11" s="56">
        <f>+Imp!B24</f>
        <v>27991.94703595</v>
      </c>
      <c r="C11" s="56">
        <f>+Imp!C24</f>
        <v>4127.297000000001</v>
      </c>
      <c r="D11" s="56">
        <f>+Imp!D24</f>
        <v>36155.337</v>
      </c>
      <c r="E11" s="56">
        <f>+Imp!E24</f>
        <v>19938.796263680022</v>
      </c>
      <c r="F11" s="56">
        <f>+Imp!F24</f>
        <v>14543.745540330001</v>
      </c>
      <c r="G11" s="56">
        <f>+Imp!G24</f>
        <v>7396.044225</v>
      </c>
      <c r="H11" s="56">
        <f>+Imp!H24</f>
        <v>10086.050339999998</v>
      </c>
      <c r="I11" s="56">
        <f>+Imp!I24</f>
        <v>5584.592335000001</v>
      </c>
      <c r="J11" s="56">
        <f>+Imp!J24</f>
        <v>11148.4039435</v>
      </c>
      <c r="K11" s="56">
        <f>+Imp!K24</f>
        <v>5067.660028999999</v>
      </c>
      <c r="L11" s="56">
        <f>+Imp!L24</f>
        <v>10731.912100810001</v>
      </c>
      <c r="M11" s="56">
        <f>SUM(B11:L11)</f>
        <v>152771.78581327002</v>
      </c>
    </row>
    <row r="12" spans="1:13" ht="9" customHeight="1">
      <c r="A12" s="2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4.25" customHeight="1">
      <c r="A13" s="21" t="s">
        <v>24</v>
      </c>
      <c r="B13" s="56">
        <f>SUM(B15:B26)</f>
        <v>45930.40759449998</v>
      </c>
      <c r="C13" s="56">
        <f aca="true" t="shared" si="0" ref="C13:L13">SUM(C15:C26)</f>
        <v>3485.2580000000007</v>
      </c>
      <c r="D13" s="56">
        <f t="shared" si="0"/>
        <v>190088.072</v>
      </c>
      <c r="E13" s="56">
        <f t="shared" si="0"/>
        <v>46476.18949147002</v>
      </c>
      <c r="F13" s="56">
        <f t="shared" si="0"/>
        <v>40131.07662403</v>
      </c>
      <c r="G13" s="56">
        <f t="shared" si="0"/>
        <v>16890.022562</v>
      </c>
      <c r="H13" s="56">
        <f t="shared" si="0"/>
        <v>340756.407316</v>
      </c>
      <c r="I13" s="56">
        <f t="shared" si="0"/>
        <v>5917.592664000001</v>
      </c>
      <c r="J13" s="56">
        <f t="shared" si="0"/>
        <v>26550.5765266</v>
      </c>
      <c r="K13" s="56">
        <f t="shared" si="0"/>
        <v>5658.247867999999</v>
      </c>
      <c r="L13" s="56">
        <f t="shared" si="0"/>
        <v>24129.18290306001</v>
      </c>
      <c r="M13" s="56">
        <f>SUM(B13:L13)</f>
        <v>746013.03354966</v>
      </c>
    </row>
    <row r="14" spans="1:13" ht="6.75" customHeight="1">
      <c r="A14" s="6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0" ht="14.25" customHeight="1">
      <c r="A15" s="22" t="s">
        <v>55</v>
      </c>
      <c r="B15" s="56">
        <v>1378.3360441599998</v>
      </c>
      <c r="C15" s="56">
        <v>33</v>
      </c>
      <c r="D15" s="56">
        <v>1646.726</v>
      </c>
      <c r="E15" s="56">
        <v>998.4857413799909</v>
      </c>
      <c r="F15" s="56">
        <v>1129.97086731</v>
      </c>
      <c r="G15" s="56">
        <v>2361.1264169999995</v>
      </c>
      <c r="H15" s="56">
        <v>4876.075106</v>
      </c>
      <c r="I15" s="56">
        <v>24.520461000000005</v>
      </c>
      <c r="J15" s="56">
        <v>611.5272969</v>
      </c>
      <c r="K15" s="56">
        <v>42.125454</v>
      </c>
      <c r="L15" s="56">
        <v>2006.88168251</v>
      </c>
      <c r="M15" s="56">
        <f>SUM(B15:L15)</f>
        <v>15108.775070259991</v>
      </c>
      <c r="N15" s="2"/>
      <c r="O15" s="2"/>
      <c r="P15" s="2"/>
      <c r="Q15" s="2"/>
      <c r="R15" s="2"/>
      <c r="S15" s="2"/>
      <c r="T15" s="2"/>
    </row>
    <row r="16" spans="1:20" ht="6.75" customHeight="1">
      <c r="A16" s="6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"/>
      <c r="O16" s="2"/>
      <c r="P16" s="2"/>
      <c r="Q16" s="2"/>
      <c r="R16" s="2"/>
      <c r="S16" s="2"/>
      <c r="T16" s="2"/>
    </row>
    <row r="17" spans="1:20" ht="14.25" customHeight="1">
      <c r="A17" s="22" t="s">
        <v>51</v>
      </c>
      <c r="B17" s="56">
        <v>626.7241603800001</v>
      </c>
      <c r="C17" s="56">
        <v>35.065</v>
      </c>
      <c r="D17" s="56">
        <v>3553.312</v>
      </c>
      <c r="E17" s="56">
        <v>879.2680728099987</v>
      </c>
      <c r="F17" s="56">
        <v>959.74475069</v>
      </c>
      <c r="G17" s="56">
        <v>272.07</v>
      </c>
      <c r="H17" s="56">
        <v>9645.44938</v>
      </c>
      <c r="I17" s="56">
        <v>12.844246</v>
      </c>
      <c r="J17" s="56">
        <v>583.305764</v>
      </c>
      <c r="K17" s="56">
        <v>37.704628</v>
      </c>
      <c r="L17" s="56">
        <v>499.00770632999996</v>
      </c>
      <c r="M17" s="56">
        <f>SUM(B17:L17)</f>
        <v>17104.49570821</v>
      </c>
      <c r="N17" s="2"/>
      <c r="O17" s="2"/>
      <c r="P17" s="2"/>
      <c r="Q17" s="2"/>
      <c r="R17" s="2"/>
      <c r="S17" s="2"/>
      <c r="T17" s="2"/>
    </row>
    <row r="18" spans="1:20" ht="14.25" customHeight="1">
      <c r="A18" s="22" t="s">
        <v>13</v>
      </c>
      <c r="B18" s="56">
        <v>7780.532213540001</v>
      </c>
      <c r="C18" s="56">
        <v>854.628</v>
      </c>
      <c r="D18" s="56">
        <v>34233.526</v>
      </c>
      <c r="E18" s="56">
        <v>14009.812928140049</v>
      </c>
      <c r="F18" s="56">
        <v>13663.337645429998</v>
      </c>
      <c r="G18" s="56">
        <v>6120.617212000001</v>
      </c>
      <c r="H18" s="56">
        <v>174878.49326600003</v>
      </c>
      <c r="I18" s="56">
        <v>604.9407679999999</v>
      </c>
      <c r="J18" s="56">
        <v>7410.916989100001</v>
      </c>
      <c r="K18" s="56">
        <v>1108.866955</v>
      </c>
      <c r="L18" s="56">
        <v>9730.501719040001</v>
      </c>
      <c r="M18" s="56">
        <f>SUM(B18:L18)</f>
        <v>270396.1736962501</v>
      </c>
      <c r="N18" s="2"/>
      <c r="O18" s="2"/>
      <c r="P18" s="2"/>
      <c r="Q18" s="2"/>
      <c r="R18" s="2"/>
      <c r="S18" s="2"/>
      <c r="T18" s="2"/>
    </row>
    <row r="19" spans="1:20" ht="6.75" customHeight="1">
      <c r="A19" s="6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"/>
      <c r="O19" s="2"/>
      <c r="P19" s="2"/>
      <c r="Q19" s="2"/>
      <c r="R19" s="2"/>
      <c r="S19" s="2"/>
      <c r="T19" s="2"/>
    </row>
    <row r="20" spans="1:20" ht="14.25" customHeight="1">
      <c r="A20" s="22" t="s">
        <v>50</v>
      </c>
      <c r="B20" s="56">
        <v>11617.35981407</v>
      </c>
      <c r="C20" s="56">
        <v>687.933</v>
      </c>
      <c r="D20" s="56">
        <v>46415.933</v>
      </c>
      <c r="E20" s="56">
        <v>9571.23058567001</v>
      </c>
      <c r="F20" s="56">
        <v>7471.9649198199995</v>
      </c>
      <c r="G20" s="56">
        <v>2318.567666</v>
      </c>
      <c r="H20" s="56">
        <v>37773.93838</v>
      </c>
      <c r="I20" s="56">
        <v>706.6451979999999</v>
      </c>
      <c r="J20" s="56">
        <v>4089.0835828</v>
      </c>
      <c r="K20" s="56">
        <v>1381.7380839999998</v>
      </c>
      <c r="L20" s="56">
        <v>4857.07759667</v>
      </c>
      <c r="M20" s="56">
        <f>SUM(B20:L20)</f>
        <v>126891.47182703002</v>
      </c>
      <c r="N20" s="2"/>
      <c r="O20" s="2"/>
      <c r="P20" s="2"/>
      <c r="Q20" s="2"/>
      <c r="R20" s="2"/>
      <c r="S20" s="2"/>
      <c r="T20" s="2"/>
    </row>
    <row r="21" spans="1:20" ht="7.5" customHeight="1">
      <c r="A21" s="6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2"/>
      <c r="O21" s="2"/>
      <c r="P21" s="2"/>
      <c r="Q21" s="2"/>
      <c r="R21" s="2"/>
      <c r="S21" s="2"/>
      <c r="T21" s="2"/>
    </row>
    <row r="22" spans="1:20" ht="14.25" customHeight="1">
      <c r="A22" s="22" t="s">
        <v>14</v>
      </c>
      <c r="B22" s="56">
        <v>1415.0015584899998</v>
      </c>
      <c r="C22" s="56">
        <v>579.96</v>
      </c>
      <c r="D22" s="56">
        <v>7871.809</v>
      </c>
      <c r="E22" s="56">
        <v>2419.676869699996</v>
      </c>
      <c r="F22" s="56">
        <v>1437.70853532</v>
      </c>
      <c r="G22" s="56">
        <v>660.658002</v>
      </c>
      <c r="H22" s="56">
        <v>16493.498614</v>
      </c>
      <c r="I22" s="56">
        <v>359.383416</v>
      </c>
      <c r="J22" s="56">
        <v>1307.1810745</v>
      </c>
      <c r="K22" s="56">
        <v>96.011868</v>
      </c>
      <c r="L22" s="56">
        <v>485.8325285</v>
      </c>
      <c r="M22" s="56">
        <f>SUM(B22:L22)</f>
        <v>33126.721466510004</v>
      </c>
      <c r="N22" s="2"/>
      <c r="O22" s="2"/>
      <c r="P22" s="2"/>
      <c r="Q22" s="2"/>
      <c r="R22" s="2"/>
      <c r="S22" s="2"/>
      <c r="T22" s="2"/>
    </row>
    <row r="23" spans="1:20" ht="14.25" customHeight="1">
      <c r="A23" s="22" t="s">
        <v>15</v>
      </c>
      <c r="B23" s="56">
        <v>10573.350616400001</v>
      </c>
      <c r="C23" s="56">
        <v>945.336</v>
      </c>
      <c r="D23" s="56">
        <v>33787.753</v>
      </c>
      <c r="E23" s="56">
        <v>10710.876859379969</v>
      </c>
      <c r="F23" s="56">
        <v>8254.125098980001</v>
      </c>
      <c r="G23" s="56">
        <v>2499.6734100000003</v>
      </c>
      <c r="H23" s="56">
        <v>52590.89298700001</v>
      </c>
      <c r="I23" s="56">
        <v>3458.0296829999997</v>
      </c>
      <c r="J23" s="56">
        <v>6337.347587</v>
      </c>
      <c r="K23" s="56">
        <v>1467.820743</v>
      </c>
      <c r="L23" s="56">
        <v>4338.85889027</v>
      </c>
      <c r="M23" s="56">
        <f>SUM(B23:L23)</f>
        <v>134964.06487503</v>
      </c>
      <c r="N23" s="2"/>
      <c r="O23" s="2"/>
      <c r="P23" s="2"/>
      <c r="Q23" s="2"/>
      <c r="R23" s="2"/>
      <c r="S23" s="2"/>
      <c r="T23" s="2"/>
    </row>
    <row r="24" spans="1:20" ht="14.25" customHeight="1">
      <c r="A24" s="22" t="s">
        <v>27</v>
      </c>
      <c r="B24" s="56">
        <v>3711.727667700001</v>
      </c>
      <c r="C24" s="56">
        <v>194.759</v>
      </c>
      <c r="D24" s="56">
        <v>21337.531</v>
      </c>
      <c r="E24" s="56">
        <v>4039.063392149996</v>
      </c>
      <c r="F24" s="56">
        <v>2698.77414342</v>
      </c>
      <c r="G24" s="56">
        <v>1645.5383199999999</v>
      </c>
      <c r="H24" s="56">
        <v>32210.887225000002</v>
      </c>
      <c r="I24" s="56">
        <v>401.987363</v>
      </c>
      <c r="J24" s="56">
        <v>2871.2918225</v>
      </c>
      <c r="K24" s="56">
        <v>459.074837</v>
      </c>
      <c r="L24" s="56">
        <v>909.97056867</v>
      </c>
      <c r="M24" s="56">
        <f>SUM(B24:L24)</f>
        <v>70480.60533944</v>
      </c>
      <c r="N24" s="2"/>
      <c r="O24" s="2"/>
      <c r="P24" s="2"/>
      <c r="Q24" s="2"/>
      <c r="R24" s="2"/>
      <c r="S24" s="2"/>
      <c r="T24" s="2"/>
    </row>
    <row r="25" spans="1:20" ht="7.5" customHeight="1">
      <c r="A25" s="6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"/>
      <c r="O25" s="2"/>
      <c r="P25" s="2"/>
      <c r="Q25" s="2"/>
      <c r="R25" s="2"/>
      <c r="S25" s="2"/>
      <c r="T25" s="2"/>
    </row>
    <row r="26" spans="1:20" ht="14.25" customHeight="1">
      <c r="A26" s="22" t="s">
        <v>22</v>
      </c>
      <c r="B26" s="56">
        <v>8827.375519759982</v>
      </c>
      <c r="C26" s="56">
        <v>154.577</v>
      </c>
      <c r="D26" s="56">
        <v>41241.482</v>
      </c>
      <c r="E26" s="56">
        <v>3847.7750422400086</v>
      </c>
      <c r="F26" s="56">
        <v>4515.450663060002</v>
      </c>
      <c r="G26" s="56">
        <v>1011.7715350000002</v>
      </c>
      <c r="H26" s="56">
        <v>12287.17235799998</v>
      </c>
      <c r="I26" s="56">
        <v>349.24152900000104</v>
      </c>
      <c r="J26" s="56">
        <v>3339.9224098000004</v>
      </c>
      <c r="K26" s="56">
        <v>1064.9052989999986</v>
      </c>
      <c r="L26" s="56">
        <v>1301.0522110700085</v>
      </c>
      <c r="M26" s="56">
        <f>SUM(B26:L26)</f>
        <v>77940.72556692999</v>
      </c>
      <c r="N26" s="2"/>
      <c r="O26" s="2"/>
      <c r="P26" s="2"/>
      <c r="Q26" s="2"/>
      <c r="R26" s="2"/>
      <c r="S26" s="2"/>
      <c r="T26" s="2"/>
    </row>
    <row r="27" spans="1:13" ht="9" customHeight="1">
      <c r="A27" s="6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4.25" customHeight="1">
      <c r="A28" s="67" t="s">
        <v>23</v>
      </c>
      <c r="B28" s="56">
        <f aca="true" t="shared" si="1" ref="B28:L28">+B11+B13</f>
        <v>73922.35463044998</v>
      </c>
      <c r="C28" s="56">
        <f t="shared" si="1"/>
        <v>7612.555000000002</v>
      </c>
      <c r="D28" s="56">
        <f t="shared" si="1"/>
        <v>226243.40899999999</v>
      </c>
      <c r="E28" s="56">
        <f t="shared" si="1"/>
        <v>66414.98575515003</v>
      </c>
      <c r="F28" s="56">
        <f t="shared" si="1"/>
        <v>54674.82216436</v>
      </c>
      <c r="G28" s="56">
        <f t="shared" si="1"/>
        <v>24286.066786999996</v>
      </c>
      <c r="H28" s="56">
        <f t="shared" si="1"/>
        <v>350842.45765600004</v>
      </c>
      <c r="I28" s="56">
        <f t="shared" si="1"/>
        <v>11502.184999000001</v>
      </c>
      <c r="J28" s="56">
        <f t="shared" si="1"/>
        <v>37698.9804701</v>
      </c>
      <c r="K28" s="56">
        <f t="shared" si="1"/>
        <v>10725.907896999997</v>
      </c>
      <c r="L28" s="56">
        <f t="shared" si="1"/>
        <v>34861.09500387001</v>
      </c>
      <c r="M28" s="56">
        <f>SUM(B28:L28)</f>
        <v>898784.8193629299</v>
      </c>
    </row>
    <row r="29" spans="1:13" ht="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>
      <c r="A30" s="53"/>
      <c r="B30" s="53" t="str">
        <f>+Exp!B26</f>
        <v>Enero-diciembre 2010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7.5" customHeight="1">
      <c r="A31" s="55"/>
      <c r="B31" s="20"/>
      <c r="C31" s="20"/>
      <c r="D31" s="54"/>
      <c r="E31" s="54"/>
      <c r="F31" s="54"/>
      <c r="G31" s="54"/>
      <c r="H31" s="54"/>
      <c r="I31" s="54"/>
      <c r="J31" s="54"/>
      <c r="K31" s="54"/>
      <c r="L31" s="54"/>
      <c r="M31" s="20"/>
    </row>
    <row r="32" spans="1:13" ht="14.25" customHeight="1">
      <c r="A32" s="21" t="s">
        <v>6</v>
      </c>
      <c r="B32" s="56">
        <f>+Imp!B40</f>
        <v>22508.942466109995</v>
      </c>
      <c r="C32" s="56">
        <f>+Imp!C40</f>
        <v>3012.0310000000004</v>
      </c>
      <c r="D32" s="56">
        <f>+Imp!D40</f>
        <v>29843.603000000003</v>
      </c>
      <c r="E32" s="56">
        <f>+Imp!E40</f>
        <v>16010.221012470012</v>
      </c>
      <c r="F32" s="56">
        <f>+Imp!F40</f>
        <v>10760.992829230001</v>
      </c>
      <c r="G32" s="56">
        <f>+Imp!G40</f>
        <v>6423.000521999999</v>
      </c>
      <c r="H32" s="56">
        <f>+Imp!H40</f>
        <v>9621.384834999999</v>
      </c>
      <c r="I32" s="56">
        <f>+Imp!I40</f>
        <v>4325.617375</v>
      </c>
      <c r="J32" s="56">
        <f>+Imp!J40</f>
        <v>8935.398485799999</v>
      </c>
      <c r="K32" s="56">
        <f>+Imp!K40</f>
        <v>4134.531000999999</v>
      </c>
      <c r="L32" s="56">
        <f>+Imp!L40</f>
        <v>9405.452000000001</v>
      </c>
      <c r="M32" s="56">
        <f>SUM(B32:L32)</f>
        <v>124981.17452661002</v>
      </c>
    </row>
    <row r="33" spans="1:13" ht="9" customHeight="1">
      <c r="A33" s="2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4.25" customHeight="1">
      <c r="A34" s="21" t="s">
        <v>24</v>
      </c>
      <c r="B34" s="56">
        <f>SUM(B36:B47)</f>
        <v>33992.569364150004</v>
      </c>
      <c r="C34" s="56">
        <f aca="true" t="shared" si="2" ref="C34:L34">SUM(C36:C47)</f>
        <v>2381.2499999999995</v>
      </c>
      <c r="D34" s="56">
        <f t="shared" si="2"/>
        <v>151924.82400000002</v>
      </c>
      <c r="E34" s="56">
        <f t="shared" si="2"/>
        <v>36873.24482576002</v>
      </c>
      <c r="F34" s="56">
        <f t="shared" si="2"/>
        <v>29921.70597142002</v>
      </c>
      <c r="G34" s="56">
        <f t="shared" si="2"/>
        <v>14167.854089999999</v>
      </c>
      <c r="H34" s="56">
        <f t="shared" si="2"/>
        <v>291860.4325769999</v>
      </c>
      <c r="I34" s="56">
        <f t="shared" si="2"/>
        <v>5074.225914000002</v>
      </c>
      <c r="J34" s="56">
        <f t="shared" si="2"/>
        <v>20944.1017855</v>
      </c>
      <c r="K34" s="56">
        <f t="shared" si="2"/>
        <v>4487.227223999999</v>
      </c>
      <c r="L34" s="56">
        <f t="shared" si="2"/>
        <v>21340.9</v>
      </c>
      <c r="M34" s="56">
        <f>SUM(B34:L34)</f>
        <v>612968.3357518299</v>
      </c>
    </row>
    <row r="35" spans="1:13" ht="6.75" customHeight="1">
      <c r="A35" s="6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20" ht="14.25" customHeight="1">
      <c r="A36" s="22" t="s">
        <v>55</v>
      </c>
      <c r="B36" s="56">
        <v>561.4767723500001</v>
      </c>
      <c r="C36" s="56">
        <v>8.129</v>
      </c>
      <c r="D36" s="56">
        <v>1055.238</v>
      </c>
      <c r="E36" s="56">
        <v>521.3618864199944</v>
      </c>
      <c r="F36" s="56">
        <v>792.42099286</v>
      </c>
      <c r="G36" s="56">
        <v>1699.8522729999997</v>
      </c>
      <c r="H36" s="56">
        <v>3878.6686569999997</v>
      </c>
      <c r="I36" s="56">
        <v>9.596909</v>
      </c>
      <c r="J36" s="56">
        <v>461.224856</v>
      </c>
      <c r="K36" s="56">
        <v>52.274325999999995</v>
      </c>
      <c r="L36" s="56">
        <v>1070.055</v>
      </c>
      <c r="M36" s="56">
        <f>SUM(B36:L36)</f>
        <v>10110.298672629995</v>
      </c>
      <c r="N36" s="2"/>
      <c r="O36" s="2"/>
      <c r="P36" s="2"/>
      <c r="Q36" s="2"/>
      <c r="R36" s="2"/>
      <c r="S36" s="2"/>
      <c r="T36" s="2"/>
    </row>
    <row r="37" spans="1:20" ht="6.75" customHeight="1">
      <c r="A37" s="6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2"/>
      <c r="O37" s="2"/>
      <c r="P37" s="2"/>
      <c r="Q37" s="2"/>
      <c r="R37" s="2"/>
      <c r="S37" s="2"/>
      <c r="T37" s="2"/>
    </row>
    <row r="38" spans="1:20" ht="14.25" customHeight="1">
      <c r="A38" s="22" t="s">
        <v>51</v>
      </c>
      <c r="B38" s="56">
        <v>408.84499817</v>
      </c>
      <c r="C38" s="56">
        <v>62.728</v>
      </c>
      <c r="D38" s="56">
        <v>2714.223</v>
      </c>
      <c r="E38" s="56">
        <v>710.2298677600015</v>
      </c>
      <c r="F38" s="56">
        <v>823.44219011</v>
      </c>
      <c r="G38" s="56">
        <v>265.177</v>
      </c>
      <c r="H38" s="56">
        <v>8607.484883</v>
      </c>
      <c r="I38" s="56">
        <v>15.076426</v>
      </c>
      <c r="J38" s="56">
        <v>541.7993225</v>
      </c>
      <c r="K38" s="56">
        <v>81.907377</v>
      </c>
      <c r="L38" s="56">
        <v>458.519</v>
      </c>
      <c r="M38" s="56">
        <f>SUM(B38:L38)</f>
        <v>14689.43206454</v>
      </c>
      <c r="N38" s="2"/>
      <c r="O38" s="2"/>
      <c r="P38" s="2"/>
      <c r="Q38" s="2"/>
      <c r="R38" s="2"/>
      <c r="S38" s="2"/>
      <c r="T38" s="2"/>
    </row>
    <row r="39" spans="1:20" ht="14.25" customHeight="1">
      <c r="A39" s="22" t="s">
        <v>13</v>
      </c>
      <c r="B39" s="56">
        <v>6125.2068551600005</v>
      </c>
      <c r="C39" s="56">
        <v>713.67</v>
      </c>
      <c r="D39" s="56">
        <v>27276.789</v>
      </c>
      <c r="E39" s="56">
        <v>9375.595035290029</v>
      </c>
      <c r="F39" s="56">
        <v>10531.99535485</v>
      </c>
      <c r="G39" s="56">
        <v>5736.445201</v>
      </c>
      <c r="H39" s="56">
        <v>145450.41740799998</v>
      </c>
      <c r="I39" s="56">
        <v>407.37164399999995</v>
      </c>
      <c r="J39" s="56">
        <v>5815.3863346</v>
      </c>
      <c r="K39" s="56">
        <v>863.115936</v>
      </c>
      <c r="L39" s="56">
        <v>9524.049</v>
      </c>
      <c r="M39" s="56">
        <f>SUM(B39:L39)</f>
        <v>221820.04176889997</v>
      </c>
      <c r="N39" s="2"/>
      <c r="O39" s="2"/>
      <c r="P39" s="2"/>
      <c r="Q39" s="2"/>
      <c r="R39" s="2"/>
      <c r="S39" s="2"/>
      <c r="T39" s="2"/>
    </row>
    <row r="40" spans="1:20" ht="6.75" customHeight="1">
      <c r="A40" s="6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"/>
      <c r="O40" s="2"/>
      <c r="P40" s="2"/>
      <c r="Q40" s="2"/>
      <c r="R40" s="2"/>
      <c r="S40" s="2"/>
      <c r="T40" s="2"/>
    </row>
    <row r="41" spans="1:20" ht="14.25" customHeight="1">
      <c r="A41" s="22" t="s">
        <v>50</v>
      </c>
      <c r="B41" s="56">
        <v>9761.69155835</v>
      </c>
      <c r="C41" s="56">
        <v>492.948</v>
      </c>
      <c r="D41" s="56">
        <v>39127.437</v>
      </c>
      <c r="E41" s="56">
        <v>7561.654289790009</v>
      </c>
      <c r="F41" s="56">
        <v>5608.20979022</v>
      </c>
      <c r="G41" s="56">
        <v>1828.7404150000002</v>
      </c>
      <c r="H41" s="56">
        <v>32622.755080000003</v>
      </c>
      <c r="I41" s="56">
        <v>499.1156119999999</v>
      </c>
      <c r="J41" s="56">
        <v>3164.3054165</v>
      </c>
      <c r="K41" s="56">
        <v>976.2433040000001</v>
      </c>
      <c r="L41" s="56">
        <v>4424.565</v>
      </c>
      <c r="M41" s="56">
        <f>SUM(B41:L41)</f>
        <v>106067.66546586</v>
      </c>
      <c r="N41" s="2"/>
      <c r="O41" s="2"/>
      <c r="P41" s="2"/>
      <c r="Q41" s="2"/>
      <c r="R41" s="2"/>
      <c r="S41" s="2"/>
      <c r="T41" s="2"/>
    </row>
    <row r="42" spans="1:20" ht="7.5" customHeight="1">
      <c r="A42" s="6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2"/>
      <c r="O42" s="2"/>
      <c r="P42" s="2"/>
      <c r="Q42" s="2"/>
      <c r="R42" s="2"/>
      <c r="S42" s="2"/>
      <c r="T42" s="2"/>
    </row>
    <row r="43" spans="1:20" ht="14.25" customHeight="1">
      <c r="A43" s="22" t="s">
        <v>14</v>
      </c>
      <c r="B43" s="56">
        <v>1191.2406701000002</v>
      </c>
      <c r="C43" s="56">
        <v>316.661</v>
      </c>
      <c r="D43" s="56">
        <v>6986.008</v>
      </c>
      <c r="E43" s="56">
        <v>2929.2530669100083</v>
      </c>
      <c r="F43" s="56">
        <v>1156.6425750499998</v>
      </c>
      <c r="G43" s="56">
        <v>692.6756760000001</v>
      </c>
      <c r="H43" s="56">
        <v>15014.69058</v>
      </c>
      <c r="I43" s="56">
        <v>320.87824800000004</v>
      </c>
      <c r="J43" s="56">
        <v>1366.9657657999999</v>
      </c>
      <c r="K43" s="56">
        <v>94.64813099999999</v>
      </c>
      <c r="L43" s="56">
        <v>434.964</v>
      </c>
      <c r="M43" s="56">
        <f>SUM(B43:L43)</f>
        <v>30504.627712860012</v>
      </c>
      <c r="N43" s="2"/>
      <c r="O43" s="2"/>
      <c r="P43" s="2"/>
      <c r="Q43" s="2"/>
      <c r="R43" s="2"/>
      <c r="S43" s="2"/>
      <c r="T43" s="2"/>
    </row>
    <row r="44" spans="1:20" ht="14.25" customHeight="1">
      <c r="A44" s="22" t="s">
        <v>15</v>
      </c>
      <c r="B44" s="56">
        <v>7648.81519245</v>
      </c>
      <c r="C44" s="56">
        <v>542.01</v>
      </c>
      <c r="D44" s="56">
        <v>26325.015</v>
      </c>
      <c r="E44" s="56">
        <v>8294.367473679948</v>
      </c>
      <c r="F44" s="56">
        <v>5547.71963178</v>
      </c>
      <c r="G44" s="56">
        <v>1770.323</v>
      </c>
      <c r="H44" s="56">
        <v>45951.12085399999</v>
      </c>
      <c r="I44" s="56">
        <v>3278.127916</v>
      </c>
      <c r="J44" s="56">
        <v>5138.146637299999</v>
      </c>
      <c r="K44" s="56">
        <v>1149.400042</v>
      </c>
      <c r="L44" s="56">
        <v>3585.119</v>
      </c>
      <c r="M44" s="56">
        <f>SUM(B44:L44)</f>
        <v>109230.16474720993</v>
      </c>
      <c r="N44" s="2"/>
      <c r="O44" s="2"/>
      <c r="P44" s="2"/>
      <c r="Q44" s="2"/>
      <c r="R44" s="2"/>
      <c r="S44" s="2"/>
      <c r="T44" s="2"/>
    </row>
    <row r="45" spans="1:20" ht="14.25" customHeight="1">
      <c r="A45" s="22" t="s">
        <v>27</v>
      </c>
      <c r="B45" s="56">
        <v>2921.37357492</v>
      </c>
      <c r="C45" s="56">
        <v>125.211</v>
      </c>
      <c r="D45" s="56">
        <v>17810.224</v>
      </c>
      <c r="E45" s="56">
        <v>4649.216363500012</v>
      </c>
      <c r="F45" s="56">
        <v>2037.26549818</v>
      </c>
      <c r="G45" s="56">
        <v>1489.96896</v>
      </c>
      <c r="H45" s="56">
        <v>30605.606756999998</v>
      </c>
      <c r="I45" s="56">
        <v>302.60154100000005</v>
      </c>
      <c r="J45" s="56">
        <v>2076.2468594</v>
      </c>
      <c r="K45" s="56">
        <v>300.003522</v>
      </c>
      <c r="L45" s="56">
        <v>652.819</v>
      </c>
      <c r="M45" s="56">
        <f>SUM(B45:L45)</f>
        <v>62970.53707600001</v>
      </c>
      <c r="N45" s="2"/>
      <c r="O45" s="2"/>
      <c r="P45" s="2"/>
      <c r="Q45" s="2"/>
      <c r="R45" s="2"/>
      <c r="S45" s="2"/>
      <c r="T45" s="2"/>
    </row>
    <row r="46" spans="1:20" ht="7.5" customHeight="1">
      <c r="A46" s="6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2"/>
      <c r="O46" s="2"/>
      <c r="P46" s="2"/>
      <c r="Q46" s="2"/>
      <c r="R46" s="2"/>
      <c r="S46" s="2"/>
      <c r="T46" s="2"/>
    </row>
    <row r="47" spans="1:20" ht="14.25" customHeight="1">
      <c r="A47" s="22" t="s">
        <v>22</v>
      </c>
      <c r="B47" s="56">
        <v>5373.919742650002</v>
      </c>
      <c r="C47" s="56">
        <v>119.893</v>
      </c>
      <c r="D47" s="56">
        <v>30629.89</v>
      </c>
      <c r="E47" s="56">
        <v>2831.566842410013</v>
      </c>
      <c r="F47" s="56">
        <v>3424.009938370019</v>
      </c>
      <c r="G47" s="56">
        <v>684.6715649999976</v>
      </c>
      <c r="H47" s="56">
        <v>9729.688357999981</v>
      </c>
      <c r="I47" s="56">
        <v>241.45761800000258</v>
      </c>
      <c r="J47" s="56">
        <v>2380.0265934000017</v>
      </c>
      <c r="K47" s="56">
        <v>969.6345859999992</v>
      </c>
      <c r="L47" s="56">
        <v>1190.81</v>
      </c>
      <c r="M47" s="56">
        <f>SUM(B47:L47)</f>
        <v>57575.568243830014</v>
      </c>
      <c r="N47" s="2"/>
      <c r="O47" s="2"/>
      <c r="P47" s="2"/>
      <c r="Q47" s="2"/>
      <c r="R47" s="2"/>
      <c r="S47" s="2"/>
      <c r="T47" s="2"/>
    </row>
    <row r="48" spans="1:13" ht="9" customHeight="1">
      <c r="A48" s="6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4.25" customHeight="1">
      <c r="A49" s="67" t="s">
        <v>23</v>
      </c>
      <c r="B49" s="56">
        <f aca="true" t="shared" si="3" ref="B49:L49">+B34+B32</f>
        <v>56501.51183026</v>
      </c>
      <c r="C49" s="56">
        <f t="shared" si="3"/>
        <v>5393.281</v>
      </c>
      <c r="D49" s="56">
        <f t="shared" si="3"/>
        <v>181768.42700000003</v>
      </c>
      <c r="E49" s="56">
        <f t="shared" si="3"/>
        <v>52883.46583823003</v>
      </c>
      <c r="F49" s="56">
        <f t="shared" si="3"/>
        <v>40682.69880065002</v>
      </c>
      <c r="G49" s="56">
        <f t="shared" si="3"/>
        <v>20590.854612</v>
      </c>
      <c r="H49" s="56">
        <f t="shared" si="3"/>
        <v>301481.81741199986</v>
      </c>
      <c r="I49" s="56">
        <f t="shared" si="3"/>
        <v>9399.843289000002</v>
      </c>
      <c r="J49" s="56">
        <f t="shared" si="3"/>
        <v>29879.5002713</v>
      </c>
      <c r="K49" s="56">
        <f t="shared" si="3"/>
        <v>8621.758224999998</v>
      </c>
      <c r="L49" s="56">
        <f t="shared" si="3"/>
        <v>30746.352000000003</v>
      </c>
      <c r="M49" s="56">
        <f>SUM(B49:L49)</f>
        <v>737949.5102784398</v>
      </c>
    </row>
    <row r="50" spans="1:13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>
      <c r="A51" s="53"/>
      <c r="B51" s="53" t="str">
        <f>+Exp!B42</f>
        <v>Crecimiento 2011/2010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9" customHeight="1">
      <c r="A52" s="55"/>
      <c r="B52" s="20"/>
      <c r="C52" s="20"/>
      <c r="D52" s="54"/>
      <c r="E52" s="54"/>
      <c r="F52" s="54"/>
      <c r="G52" s="54"/>
      <c r="H52" s="54"/>
      <c r="I52" s="54"/>
      <c r="J52" s="54"/>
      <c r="K52" s="54"/>
      <c r="L52" s="54"/>
      <c r="M52" s="20"/>
    </row>
    <row r="53" spans="1:13" ht="14.25" customHeight="1">
      <c r="A53" s="21" t="s">
        <v>6</v>
      </c>
      <c r="B53" s="58">
        <f aca="true" t="shared" si="4" ref="B53:M53">+(B11/B32-1)*100</f>
        <v>24.35922779622077</v>
      </c>
      <c r="C53" s="58">
        <f t="shared" si="4"/>
        <v>37.027042550358914</v>
      </c>
      <c r="D53" s="58">
        <f t="shared" si="4"/>
        <v>21.14936993365042</v>
      </c>
      <c r="E53" s="58">
        <f t="shared" si="4"/>
        <v>24.53792017080918</v>
      </c>
      <c r="F53" s="58">
        <f t="shared" si="4"/>
        <v>35.15245081127587</v>
      </c>
      <c r="G53" s="58">
        <f t="shared" si="4"/>
        <v>15.149363598323573</v>
      </c>
      <c r="H53" s="58">
        <f t="shared" si="4"/>
        <v>4.8295075289959355</v>
      </c>
      <c r="I53" s="58">
        <f t="shared" si="4"/>
        <v>29.105093004209625</v>
      </c>
      <c r="J53" s="58">
        <f t="shared" si="4"/>
        <v>24.766723736125208</v>
      </c>
      <c r="K53" s="58">
        <f t="shared" si="4"/>
        <v>22.569162687964074</v>
      </c>
      <c r="L53" s="58">
        <f t="shared" si="4"/>
        <v>14.103097871426051</v>
      </c>
      <c r="M53" s="58">
        <f t="shared" si="4"/>
        <v>22.2358378307151</v>
      </c>
    </row>
    <row r="54" spans="1:13" ht="9" customHeight="1">
      <c r="A54" s="2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4.25" customHeight="1">
      <c r="A55" s="21" t="s">
        <v>24</v>
      </c>
      <c r="B55" s="58">
        <f aca="true" t="shared" si="5" ref="B55:M55">+(B13/B34-1)*100</f>
        <v>35.11896409613602</v>
      </c>
      <c r="C55" s="58">
        <f t="shared" si="5"/>
        <v>46.36254068241477</v>
      </c>
      <c r="D55" s="58">
        <f t="shared" si="5"/>
        <v>25.119823735981385</v>
      </c>
      <c r="E55" s="58">
        <f t="shared" si="5"/>
        <v>26.043123438383397</v>
      </c>
      <c r="F55" s="58">
        <f t="shared" si="5"/>
        <v>34.120282654877876</v>
      </c>
      <c r="G55" s="58">
        <f t="shared" si="5"/>
        <v>19.213696405310742</v>
      </c>
      <c r="H55" s="58">
        <f t="shared" si="5"/>
        <v>16.75320436801593</v>
      </c>
      <c r="I55" s="58">
        <f t="shared" si="5"/>
        <v>16.620599167118556</v>
      </c>
      <c r="J55" s="58">
        <f t="shared" si="5"/>
        <v>26.768752360540347</v>
      </c>
      <c r="K55" s="58">
        <f t="shared" si="5"/>
        <v>26.09675386476482</v>
      </c>
      <c r="L55" s="58">
        <f t="shared" si="5"/>
        <v>13.065441959148894</v>
      </c>
      <c r="M55" s="58">
        <f t="shared" si="5"/>
        <v>21.70498703406034</v>
      </c>
    </row>
    <row r="56" spans="1:13" ht="6.75" customHeight="1">
      <c r="A56" s="6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4.25" customHeight="1">
      <c r="A57" s="22" t="s">
        <v>55</v>
      </c>
      <c r="B57" s="58">
        <f aca="true" t="shared" si="6" ref="B57:M57">(B15/B36-1)*100</f>
        <v>145.48407201087298</v>
      </c>
      <c r="C57" s="58">
        <f t="shared" si="6"/>
        <v>305.9539918809202</v>
      </c>
      <c r="D57" s="58">
        <f t="shared" si="6"/>
        <v>56.05256823579137</v>
      </c>
      <c r="E57" s="58">
        <f t="shared" si="6"/>
        <v>91.51490881626106</v>
      </c>
      <c r="F57" s="58">
        <f t="shared" si="6"/>
        <v>42.597290769861786</v>
      </c>
      <c r="G57" s="58">
        <f t="shared" si="6"/>
        <v>38.9018595617691</v>
      </c>
      <c r="H57" s="58">
        <f t="shared" si="6"/>
        <v>25.715175417212777</v>
      </c>
      <c r="I57" s="58">
        <f t="shared" si="6"/>
        <v>155.50373562987838</v>
      </c>
      <c r="J57" s="58">
        <f t="shared" si="6"/>
        <v>32.58767148923995</v>
      </c>
      <c r="K57" s="58">
        <f t="shared" si="6"/>
        <v>-19.41463960721368</v>
      </c>
      <c r="L57" s="58">
        <f t="shared" si="6"/>
        <v>87.54939535911706</v>
      </c>
      <c r="M57" s="58">
        <f t="shared" si="6"/>
        <v>49.43945336809463</v>
      </c>
    </row>
    <row r="58" spans="1:13" ht="6.75" customHeight="1">
      <c r="A58" s="66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4.25" customHeight="1">
      <c r="A59" s="22" t="s">
        <v>51</v>
      </c>
      <c r="B59" s="58">
        <f aca="true" t="shared" si="7" ref="B59:M59">+(B17/B38-1)*100</f>
        <v>53.291385044511344</v>
      </c>
      <c r="C59" s="58">
        <f t="shared" si="7"/>
        <v>-44.099923479148075</v>
      </c>
      <c r="D59" s="58">
        <f t="shared" si="7"/>
        <v>30.914519551267517</v>
      </c>
      <c r="E59" s="58">
        <f t="shared" si="7"/>
        <v>23.80049230865604</v>
      </c>
      <c r="F59" s="58">
        <f t="shared" si="7"/>
        <v>16.55277835130018</v>
      </c>
      <c r="G59" s="58">
        <f t="shared" si="7"/>
        <v>2.599395875207877</v>
      </c>
      <c r="H59" s="58">
        <f t="shared" si="7"/>
        <v>12.058859366108287</v>
      </c>
      <c r="I59" s="58">
        <f t="shared" si="7"/>
        <v>-14.80576364716677</v>
      </c>
      <c r="J59" s="58">
        <f t="shared" si="7"/>
        <v>7.660851495435361</v>
      </c>
      <c r="K59" s="58">
        <f t="shared" si="7"/>
        <v>-53.966749539543926</v>
      </c>
      <c r="L59" s="58">
        <f t="shared" si="7"/>
        <v>8.830322479548268</v>
      </c>
      <c r="M59" s="58">
        <f t="shared" si="7"/>
        <v>16.44082380488976</v>
      </c>
    </row>
    <row r="60" spans="1:13" ht="14.25" customHeight="1">
      <c r="A60" s="22" t="s">
        <v>13</v>
      </c>
      <c r="B60" s="58">
        <f aca="true" t="shared" si="8" ref="B60:M60">+(B18/B39-1)*100</f>
        <v>27.024807447694933</v>
      </c>
      <c r="C60" s="58">
        <f t="shared" si="8"/>
        <v>19.75114548741017</v>
      </c>
      <c r="D60" s="58">
        <f t="shared" si="8"/>
        <v>25.504237320602495</v>
      </c>
      <c r="E60" s="58">
        <f t="shared" si="8"/>
        <v>49.4285202742512</v>
      </c>
      <c r="F60" s="58">
        <f t="shared" si="8"/>
        <v>29.731709757524815</v>
      </c>
      <c r="G60" s="58">
        <f t="shared" si="8"/>
        <v>6.69703967420503</v>
      </c>
      <c r="H60" s="58">
        <f t="shared" si="8"/>
        <v>20.232376353690327</v>
      </c>
      <c r="I60" s="58">
        <f t="shared" si="8"/>
        <v>48.49849686641421</v>
      </c>
      <c r="J60" s="58">
        <f t="shared" si="8"/>
        <v>27.43636557741691</v>
      </c>
      <c r="K60" s="58">
        <f t="shared" si="8"/>
        <v>28.472538711184203</v>
      </c>
      <c r="L60" s="58">
        <f t="shared" si="8"/>
        <v>2.167699043127569</v>
      </c>
      <c r="M60" s="58">
        <f t="shared" si="8"/>
        <v>21.898892246156198</v>
      </c>
    </row>
    <row r="61" spans="1:13" ht="6.75" customHeight="1">
      <c r="A61" s="6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14.25" customHeight="1">
      <c r="A62" s="22" t="s">
        <v>50</v>
      </c>
      <c r="B62" s="58">
        <f aca="true" t="shared" si="9" ref="B62:M62">+(B20/B41-1)*100</f>
        <v>19.009699749555086</v>
      </c>
      <c r="C62" s="58">
        <f t="shared" si="9"/>
        <v>39.554882056525244</v>
      </c>
      <c r="D62" s="58">
        <f t="shared" si="9"/>
        <v>18.627583503616663</v>
      </c>
      <c r="E62" s="58">
        <f t="shared" si="9"/>
        <v>26.575881663796718</v>
      </c>
      <c r="F62" s="58">
        <f t="shared" si="9"/>
        <v>33.23262144811612</v>
      </c>
      <c r="G62" s="58">
        <f t="shared" si="9"/>
        <v>26.784952472327774</v>
      </c>
      <c r="H62" s="58">
        <f t="shared" si="9"/>
        <v>15.790154103685827</v>
      </c>
      <c r="I62" s="58">
        <f t="shared" si="9"/>
        <v>41.57946195439788</v>
      </c>
      <c r="J62" s="58">
        <f t="shared" si="9"/>
        <v>29.2253131280509</v>
      </c>
      <c r="K62" s="58">
        <f t="shared" si="9"/>
        <v>41.53624187111451</v>
      </c>
      <c r="L62" s="58">
        <f t="shared" si="9"/>
        <v>9.775256927404175</v>
      </c>
      <c r="M62" s="58">
        <f t="shared" si="9"/>
        <v>19.632567823294433</v>
      </c>
    </row>
    <row r="63" spans="1:13" ht="7.5" customHeight="1">
      <c r="A63" s="66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ht="14.25" customHeight="1">
      <c r="A64" s="22" t="s">
        <v>14</v>
      </c>
      <c r="B64" s="58">
        <f aca="true" t="shared" si="10" ref="B64:M64">+(B22/B43-1)*100</f>
        <v>18.78385233197384</v>
      </c>
      <c r="C64" s="58">
        <f t="shared" si="10"/>
        <v>83.14854055283097</v>
      </c>
      <c r="D64" s="58">
        <f t="shared" si="10"/>
        <v>12.679644798574529</v>
      </c>
      <c r="E64" s="58">
        <f t="shared" si="10"/>
        <v>-17.396113806839864</v>
      </c>
      <c r="F64" s="58">
        <f t="shared" si="10"/>
        <v>24.30015687930649</v>
      </c>
      <c r="G64" s="58">
        <f t="shared" si="10"/>
        <v>-4.622318223283484</v>
      </c>
      <c r="H64" s="58">
        <f t="shared" si="10"/>
        <v>9.849074319052665</v>
      </c>
      <c r="I64" s="58">
        <f t="shared" si="10"/>
        <v>11.999930889675014</v>
      </c>
      <c r="J64" s="58">
        <f t="shared" si="10"/>
        <v>-4.373532446513872</v>
      </c>
      <c r="K64" s="58">
        <f t="shared" si="10"/>
        <v>1.4408493708132575</v>
      </c>
      <c r="L64" s="58">
        <f t="shared" si="10"/>
        <v>11.694882450041844</v>
      </c>
      <c r="M64" s="58">
        <f t="shared" si="10"/>
        <v>8.595724485909994</v>
      </c>
    </row>
    <row r="65" spans="1:13" ht="14.25" customHeight="1">
      <c r="A65" s="22" t="s">
        <v>15</v>
      </c>
      <c r="B65" s="58">
        <f aca="true" t="shared" si="11" ref="B65:M65">+(B23/B44-1)*100</f>
        <v>38.23514296484447</v>
      </c>
      <c r="C65" s="58">
        <f t="shared" si="11"/>
        <v>74.41301820999612</v>
      </c>
      <c r="D65" s="58">
        <f t="shared" si="11"/>
        <v>28.348466278176844</v>
      </c>
      <c r="E65" s="58">
        <f t="shared" si="11"/>
        <v>29.134341990129986</v>
      </c>
      <c r="F65" s="58">
        <f t="shared" si="11"/>
        <v>48.784106747147284</v>
      </c>
      <c r="G65" s="58">
        <f t="shared" si="11"/>
        <v>41.198719668670634</v>
      </c>
      <c r="H65" s="58">
        <f t="shared" si="11"/>
        <v>14.449641291877269</v>
      </c>
      <c r="I65" s="58">
        <f t="shared" si="11"/>
        <v>5.487942252708589</v>
      </c>
      <c r="J65" s="58">
        <f t="shared" si="11"/>
        <v>23.33917333138158</v>
      </c>
      <c r="K65" s="58">
        <f t="shared" si="11"/>
        <v>27.703209445332533</v>
      </c>
      <c r="L65" s="58">
        <f t="shared" si="11"/>
        <v>21.024124729750948</v>
      </c>
      <c r="M65" s="58">
        <f t="shared" si="11"/>
        <v>23.559334719832847</v>
      </c>
    </row>
    <row r="66" spans="1:13" ht="14.25" customHeight="1">
      <c r="A66" s="22" t="s">
        <v>27</v>
      </c>
      <c r="B66" s="58">
        <f aca="true" t="shared" si="12" ref="B66:M66">+(B24/B45-1)*100</f>
        <v>27.054194628348547</v>
      </c>
      <c r="C66" s="58">
        <f t="shared" si="12"/>
        <v>55.54464064658855</v>
      </c>
      <c r="D66" s="58">
        <f t="shared" si="12"/>
        <v>19.80495585007802</v>
      </c>
      <c r="E66" s="58">
        <f t="shared" si="12"/>
        <v>-13.123780948122665</v>
      </c>
      <c r="F66" s="58">
        <f t="shared" si="12"/>
        <v>32.47041909024435</v>
      </c>
      <c r="G66" s="58">
        <f t="shared" si="12"/>
        <v>10.44111415582778</v>
      </c>
      <c r="H66" s="58">
        <f t="shared" si="12"/>
        <v>5.245053564026625</v>
      </c>
      <c r="I66" s="58">
        <f t="shared" si="12"/>
        <v>32.843792424705455</v>
      </c>
      <c r="J66" s="58">
        <f t="shared" si="12"/>
        <v>38.292410148654184</v>
      </c>
      <c r="K66" s="58">
        <f t="shared" si="12"/>
        <v>53.023149174895366</v>
      </c>
      <c r="L66" s="58">
        <f t="shared" si="12"/>
        <v>39.39094430002805</v>
      </c>
      <c r="M66" s="58">
        <f t="shared" si="12"/>
        <v>11.926320803610068</v>
      </c>
    </row>
    <row r="67" spans="1:13" ht="7.5" customHeight="1">
      <c r="A67" s="6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ht="14.25" customHeight="1">
      <c r="A68" s="22" t="s">
        <v>22</v>
      </c>
      <c r="B68" s="58">
        <f aca="true" t="shared" si="13" ref="B68:M68">+(B26/B47-1)*100</f>
        <v>64.26325554700232</v>
      </c>
      <c r="C68" s="58">
        <f t="shared" si="13"/>
        <v>28.929128472888333</v>
      </c>
      <c r="D68" s="58">
        <f t="shared" si="13"/>
        <v>34.64456450872009</v>
      </c>
      <c r="E68" s="58">
        <f t="shared" si="13"/>
        <v>35.8885470973052</v>
      </c>
      <c r="F68" s="58">
        <f t="shared" si="13"/>
        <v>31.876096866983893</v>
      </c>
      <c r="G68" s="58">
        <f t="shared" si="13"/>
        <v>47.77472685023858</v>
      </c>
      <c r="H68" s="58">
        <f t="shared" si="13"/>
        <v>26.28536399007244</v>
      </c>
      <c r="I68" s="58">
        <f t="shared" si="13"/>
        <v>44.638852935258114</v>
      </c>
      <c r="J68" s="58">
        <f t="shared" si="13"/>
        <v>40.33130634178055</v>
      </c>
      <c r="K68" s="58">
        <f t="shared" si="13"/>
        <v>9.825424378993786</v>
      </c>
      <c r="L68" s="58">
        <f t="shared" si="13"/>
        <v>9.257749856820862</v>
      </c>
      <c r="M68" s="58">
        <f t="shared" si="13"/>
        <v>35.37117903353455</v>
      </c>
    </row>
    <row r="69" spans="1:13" ht="7.5" customHeight="1">
      <c r="A69" s="6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4.25" customHeight="1">
      <c r="A70" s="67" t="s">
        <v>23</v>
      </c>
      <c r="B70" s="58">
        <f aca="true" t="shared" si="14" ref="B70:M70">+(B28/B49-1)*100</f>
        <v>30.83252507034697</v>
      </c>
      <c r="C70" s="58">
        <f t="shared" si="14"/>
        <v>41.14886652484828</v>
      </c>
      <c r="D70" s="58">
        <f t="shared" si="14"/>
        <v>24.467935787330084</v>
      </c>
      <c r="E70" s="58">
        <f t="shared" si="14"/>
        <v>25.587430215547478</v>
      </c>
      <c r="F70" s="58">
        <f t="shared" si="14"/>
        <v>34.39330176268054</v>
      </c>
      <c r="G70" s="58">
        <f t="shared" si="14"/>
        <v>17.945890273279332</v>
      </c>
      <c r="H70" s="58">
        <f t="shared" si="14"/>
        <v>16.37267569491423</v>
      </c>
      <c r="I70" s="58">
        <f t="shared" si="14"/>
        <v>22.36571020774598</v>
      </c>
      <c r="J70" s="58">
        <f t="shared" si="14"/>
        <v>26.170050127347032</v>
      </c>
      <c r="K70" s="58">
        <f t="shared" si="14"/>
        <v>24.40511108162049</v>
      </c>
      <c r="L70" s="58">
        <f t="shared" si="14"/>
        <v>13.38286572621692</v>
      </c>
      <c r="M70" s="58">
        <f t="shared" si="14"/>
        <v>21.794893396406543</v>
      </c>
    </row>
    <row r="71" spans="1:13" ht="9" customHeight="1" thickBot="1">
      <c r="A71" s="4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2.2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s="8" customFormat="1" ht="12">
      <c r="A73" s="46" t="s">
        <v>42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s="8" customFormat="1" ht="12.75">
      <c r="A74" s="20" t="str">
        <f>+Imp!A60</f>
        <v> Nota: importaciones a valores CIF excepto Brasil, México y Paraguay a valores FOB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6" ht="12.75">
      <c r="B76" s="17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9" sqref="A59:IV85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21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 t="str">
        <f>+Exp!A2</f>
        <v>ARGENTINA, BOLIVIA, BRASIL, CHILE, COLOMBIA, ECUADOR, MÉXICO, PARAGUAY, PERÚ Y URUGUAY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2" t="str">
        <f>+Exp!A4</f>
        <v>Enero-diciembre 2010-2011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2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8.2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customHeight="1" thickBot="1">
      <c r="A7" s="50" t="s">
        <v>0</v>
      </c>
      <c r="B7" s="25" t="s">
        <v>30</v>
      </c>
      <c r="C7" s="25" t="s">
        <v>31</v>
      </c>
      <c r="D7" s="25" t="s">
        <v>32</v>
      </c>
      <c r="E7" s="51" t="s">
        <v>33</v>
      </c>
      <c r="F7" s="25" t="s">
        <v>40</v>
      </c>
      <c r="G7" s="25" t="s">
        <v>34</v>
      </c>
      <c r="H7" s="25" t="s">
        <v>35</v>
      </c>
      <c r="I7" s="25" t="s">
        <v>41</v>
      </c>
      <c r="J7" s="25" t="s">
        <v>37</v>
      </c>
      <c r="K7" s="25" t="s">
        <v>38</v>
      </c>
      <c r="L7" s="25" t="s">
        <v>18</v>
      </c>
    </row>
    <row r="8" spans="1:12" ht="9" customHeight="1">
      <c r="A8" s="5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53"/>
      <c r="B9" s="53" t="str">
        <f>+Exp!B10</f>
        <v>Enero-diciembre 2011</v>
      </c>
      <c r="C9" s="53"/>
      <c r="D9" s="54"/>
      <c r="E9" s="54"/>
      <c r="F9" s="54"/>
      <c r="G9" s="54"/>
      <c r="H9" s="54"/>
      <c r="I9" s="54"/>
      <c r="J9" s="54"/>
      <c r="K9" s="54"/>
      <c r="L9" s="54"/>
    </row>
    <row r="10" spans="1:12" ht="9" customHeight="1">
      <c r="A10" s="5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24" ht="12.75">
      <c r="A11" s="21" t="s">
        <v>6</v>
      </c>
      <c r="B11" s="48">
        <f>+ExpRM!B11-ImpRM!B11</f>
        <v>5836.479190099995</v>
      </c>
      <c r="C11" s="48">
        <f>+ExpRM!C11-ImpRM!C11</f>
        <v>1251.6059999999989</v>
      </c>
      <c r="D11" s="48">
        <f>+ExpRM!D11-ImpRM!D11</f>
        <v>13501.980000000003</v>
      </c>
      <c r="E11" s="48">
        <f>+ExpRM!E11-ImpRM!E11</f>
        <v>-7432.419992310022</v>
      </c>
      <c r="F11" s="48">
        <f>+ExpRM!F11-ImpRM!F11</f>
        <v>-4685.842372339999</v>
      </c>
      <c r="G11" s="48">
        <f>+ExpRM!G11-ImpRM!G11</f>
        <v>-1944.3008539999992</v>
      </c>
      <c r="H11" s="48">
        <f>+ExpRM!H11-ImpRM!H11</f>
        <v>9116.986248999998</v>
      </c>
      <c r="I11" s="48">
        <f>+ExpRM!I11-ImpRM!I11</f>
        <v>-1975.0383490000008</v>
      </c>
      <c r="J11" s="48">
        <f>+ExpRM!J11-ImpRM!J11</f>
        <v>-3942.585828200001</v>
      </c>
      <c r="K11" s="48">
        <f>+ExpRM!K11-ImpRM!K11</f>
        <v>-1813.9126369999976</v>
      </c>
      <c r="L11" s="48"/>
      <c r="M11" s="7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2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14" ht="12.75">
      <c r="A13" s="21" t="s">
        <v>24</v>
      </c>
      <c r="B13" s="48">
        <f>+ExpRM!B13-ImpRM!B13</f>
        <v>4510.066121480035</v>
      </c>
      <c r="C13" s="48">
        <f>+ExpRM!C13-ImpRM!C13</f>
        <v>243.07999999999902</v>
      </c>
      <c r="D13" s="48">
        <f>+ExpRM!D13-ImpRM!D13</f>
        <v>16294.186000000016</v>
      </c>
      <c r="E13" s="48">
        <f>+ExpRM!E13-ImpRM!E13</f>
        <v>21784.33910139997</v>
      </c>
      <c r="F13" s="48">
        <f>+ExpRM!F13-ImpRM!F13</f>
        <v>6964.536293759978</v>
      </c>
      <c r="G13" s="48">
        <f>+ExpRM!G13-ImpRM!G13</f>
        <v>-49.51638499999899</v>
      </c>
      <c r="H13" s="48">
        <f>+ExpRM!H13-ImpRM!H13</f>
        <v>-10283.587579000043</v>
      </c>
      <c r="I13" s="48">
        <f>+ExpRM!I13-ImpRM!I13</f>
        <v>-4007.2493220000015</v>
      </c>
      <c r="J13" s="48">
        <f>+ExpRM!J13-ImpRM!J13</f>
        <v>11879.696078599998</v>
      </c>
      <c r="K13" s="48">
        <f>+ExpRM!K13-ImpRM!K13</f>
        <v>-929.0889289999986</v>
      </c>
      <c r="L13" s="48">
        <f>SUM(B13:K13)</f>
        <v>46406.46138023995</v>
      </c>
      <c r="M13" s="7"/>
      <c r="N13" s="10"/>
    </row>
    <row r="14" spans="1:12" ht="6.75" customHeight="1">
      <c r="A14" s="6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6" ht="12.75">
      <c r="A15" s="22" t="s">
        <v>55</v>
      </c>
      <c r="B15" s="48">
        <f>ExpRM!B15-ImpRM!B15</f>
        <v>-545.2027527799999</v>
      </c>
      <c r="C15" s="48">
        <f>ExpRM!C15-ImpRM!C15</f>
        <v>22.351999999999997</v>
      </c>
      <c r="D15" s="48">
        <f>ExpRM!D15-ImpRM!D15</f>
        <v>5969.516</v>
      </c>
      <c r="E15" s="48">
        <f>ExpRM!E15-ImpRM!E15</f>
        <v>-248.02886054999897</v>
      </c>
      <c r="F15" s="48">
        <f>ExpRM!F15-ImpRM!F15</f>
        <v>7248.577755690001</v>
      </c>
      <c r="G15" s="48">
        <f>ExpRM!G15-ImpRM!G15</f>
        <v>-158.96518299999934</v>
      </c>
      <c r="H15" s="48">
        <f>ExpRM!H15-ImpRM!H15</f>
        <v>3249.480980999998</v>
      </c>
      <c r="I15" s="48">
        <f>ExpRM!I15-ImpRM!I15</f>
        <v>65.57779200000002</v>
      </c>
      <c r="J15" s="48">
        <f>ExpRM!J15-ImpRM!J15</f>
        <v>181.57458300000008</v>
      </c>
      <c r="K15" s="48">
        <f>ExpRM!K15-ImpRM!K15</f>
        <v>11.620445000000004</v>
      </c>
      <c r="L15" s="48">
        <f>SUM(B15:K15)</f>
        <v>15796.502760359997</v>
      </c>
      <c r="M15" s="16"/>
      <c r="N15" s="10"/>
      <c r="P15" s="7"/>
    </row>
    <row r="16" spans="1:13" ht="6.75" customHeight="1">
      <c r="A16" s="6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6"/>
    </row>
    <row r="17" spans="1:16" ht="12.75">
      <c r="A17" s="22" t="s">
        <v>51</v>
      </c>
      <c r="B17" s="48">
        <f>+ExpRM!B17-ImpRM!B17</f>
        <v>1841.0115030600002</v>
      </c>
      <c r="C17" s="48">
        <f>+ExpRM!C17-ImpRM!C17</f>
        <v>160.17000000000002</v>
      </c>
      <c r="D17" s="48">
        <f>+ExpRM!D17-ImpRM!D17</f>
        <v>-423.7660000000001</v>
      </c>
      <c r="E17" s="48">
        <f>+ExpRM!E17-ImpRM!E17</f>
        <v>605.6791893000014</v>
      </c>
      <c r="F17" s="48">
        <f>+ExpRM!F17-ImpRM!F17</f>
        <v>-345.32855773000006</v>
      </c>
      <c r="G17" s="48">
        <f>+ExpRM!G17-ImpRM!G17</f>
        <v>-185.916</v>
      </c>
      <c r="H17" s="48">
        <f>+ExpRM!H17-ImpRM!H17</f>
        <v>1031.1445220000005</v>
      </c>
      <c r="I17" s="48">
        <f>+ExpRM!I17-ImpRM!I17</f>
        <v>-10.335242000000001</v>
      </c>
      <c r="J17" s="48">
        <f>+ExpRM!J17-ImpRM!J17</f>
        <v>3593.0112400000007</v>
      </c>
      <c r="K17" s="48">
        <f>+ExpRM!K17-ImpRM!K17</f>
        <v>4.063056000000003</v>
      </c>
      <c r="L17" s="48">
        <f>SUM(B17:K17)</f>
        <v>6269.733710630003</v>
      </c>
      <c r="M17" s="16"/>
      <c r="N17" s="10"/>
      <c r="O17" s="7"/>
      <c r="P17" s="7"/>
    </row>
    <row r="18" spans="1:16" ht="12.75">
      <c r="A18" s="22" t="s">
        <v>13</v>
      </c>
      <c r="B18" s="48">
        <f>+ExpRM!B18-ImpRM!B18</f>
        <v>-3450.5155719600007</v>
      </c>
      <c r="C18" s="48">
        <f>+ExpRM!C18-ImpRM!C18</f>
        <v>35.6819999999999</v>
      </c>
      <c r="D18" s="48">
        <f>+ExpRM!D18-ImpRM!D18</f>
        <v>-8290.573999999997</v>
      </c>
      <c r="E18" s="48">
        <f>+ExpRM!E18-ImpRM!E18</f>
        <v>-5222.064484800047</v>
      </c>
      <c r="F18" s="48">
        <f>+ExpRM!F18-ImpRM!F18</f>
        <v>8285.197004020003</v>
      </c>
      <c r="G18" s="48">
        <f>+ExpRM!G18-ImpRM!G18</f>
        <v>3905.253499999999</v>
      </c>
      <c r="H18" s="48">
        <f>+ExpRM!H18-ImpRM!H18</f>
        <v>100183.51842299997</v>
      </c>
      <c r="I18" s="48">
        <f>+ExpRM!I18-ImpRM!I18</f>
        <v>-456.84376799999995</v>
      </c>
      <c r="J18" s="48">
        <f>+ExpRM!J18-ImpRM!J18</f>
        <v>-1327.0462996000006</v>
      </c>
      <c r="K18" s="48">
        <f>+ExpRM!K18-ImpRM!K18</f>
        <v>-845.813866</v>
      </c>
      <c r="L18" s="48">
        <f>SUM(B18:K18)</f>
        <v>92816.79293665993</v>
      </c>
      <c r="M18" s="16"/>
      <c r="N18" s="10"/>
      <c r="O18" s="13"/>
      <c r="P18" s="7"/>
    </row>
    <row r="19" spans="1:14" ht="6.75" customHeight="1">
      <c r="A19" s="66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6"/>
      <c r="N19" s="10"/>
    </row>
    <row r="20" spans="1:16" ht="12.75">
      <c r="A20" s="22" t="s">
        <v>59</v>
      </c>
      <c r="B20" s="48">
        <f>+ExpRM!B20-ImpRM!B20</f>
        <v>2640.69695229</v>
      </c>
      <c r="C20" s="48">
        <f>+ExpRM!C20-ImpRM!C20</f>
        <v>116.57299999999998</v>
      </c>
      <c r="D20" s="48">
        <f>+ExpRM!D20-ImpRM!D20</f>
        <v>6529.705000000002</v>
      </c>
      <c r="E20" s="48">
        <f>+ExpRM!E20-ImpRM!E20</f>
        <v>5093.810757479992</v>
      </c>
      <c r="F20" s="48">
        <f>+ExpRM!F20-ImpRM!F20</f>
        <v>1395.6760738800012</v>
      </c>
      <c r="G20" s="48">
        <f>+ExpRM!G20-ImpRM!G20</f>
        <v>309.19735200000014</v>
      </c>
      <c r="H20" s="48">
        <f>+ExpRM!H20-ImpRM!H20</f>
        <v>-18606.785289</v>
      </c>
      <c r="I20" s="48">
        <f>+ExpRM!I20-ImpRM!I20</f>
        <v>-202.21546899999993</v>
      </c>
      <c r="J20" s="48">
        <f>+ExpRM!J20-ImpRM!J20</f>
        <v>4199.825326099999</v>
      </c>
      <c r="K20" s="48">
        <f>+ExpRM!K20-ImpRM!K20</f>
        <v>-194.79082300000005</v>
      </c>
      <c r="L20" s="48">
        <f>SUM(B20:K20)</f>
        <v>1281.6928807499955</v>
      </c>
      <c r="M20" s="16"/>
      <c r="N20" s="10"/>
      <c r="P20" s="7"/>
    </row>
    <row r="21" spans="1:13" ht="7.5" customHeight="1">
      <c r="A21" s="6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16"/>
    </row>
    <row r="22" spans="1:16" ht="12.75">
      <c r="A22" s="22" t="s">
        <v>14</v>
      </c>
      <c r="B22" s="48">
        <f>+ExpRM!B22-ImpRM!B22</f>
        <v>-538.7842160699997</v>
      </c>
      <c r="C22" s="48">
        <f>+ExpRM!C22-ImpRM!C22</f>
        <v>-40.240999999999985</v>
      </c>
      <c r="D22" s="48">
        <f>+ExpRM!D22-ImpRM!D22</f>
        <v>1601.2869999999994</v>
      </c>
      <c r="E22" s="48">
        <f>+ExpRM!E22-ImpRM!E22</f>
        <v>6794.883290210003</v>
      </c>
      <c r="F22" s="48">
        <f>+ExpRM!F22-ImpRM!F22</f>
        <v>-909.7459238600001</v>
      </c>
      <c r="G22" s="48">
        <f>+ExpRM!G22-ImpRM!G22</f>
        <v>-311.868423</v>
      </c>
      <c r="H22" s="48">
        <f>+ExpRM!H22-ImpRM!H22</f>
        <v>-14236.575793</v>
      </c>
      <c r="I22" s="48">
        <f>+ExpRM!I22-ImpRM!I22</f>
        <v>-307.198171</v>
      </c>
      <c r="J22" s="48">
        <f>+ExpRM!J22-ImpRM!J22</f>
        <v>867.4579073000002</v>
      </c>
      <c r="K22" s="48">
        <f>+ExpRM!K22-ImpRM!K22</f>
        <v>-85.873052</v>
      </c>
      <c r="L22" s="48">
        <f>SUM(B22:K22)</f>
        <v>-7166.658381419998</v>
      </c>
      <c r="M22" s="16"/>
      <c r="N22" s="10"/>
      <c r="P22" s="7"/>
    </row>
    <row r="23" spans="1:13" ht="7.5" customHeight="1">
      <c r="A23" s="6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6"/>
    </row>
    <row r="24" spans="1:16" ht="12.75">
      <c r="A24" s="22" t="s">
        <v>15</v>
      </c>
      <c r="B24" s="48">
        <f>+ExpRM!B23-ImpRM!B23</f>
        <v>-4397.069302930002</v>
      </c>
      <c r="C24" s="48">
        <f>+ExpRM!C23-ImpRM!C23</f>
        <v>-612.388</v>
      </c>
      <c r="D24" s="48">
        <f>+ExpRM!D23-ImpRM!D23</f>
        <v>12703.137000000002</v>
      </c>
      <c r="E24" s="48">
        <f>+ExpRM!E23-ImpRM!E23</f>
        <v>7612.328123380037</v>
      </c>
      <c r="F24" s="48">
        <f>+ExpRM!F23-ImpRM!F23</f>
        <v>-6207.222473720001</v>
      </c>
      <c r="G24" s="48">
        <f>+ExpRM!G23-ImpRM!G23</f>
        <v>-2294.7689100000002</v>
      </c>
      <c r="H24" s="48">
        <f>+ExpRM!H23-ImpRM!H23</f>
        <v>-46175.22369400001</v>
      </c>
      <c r="I24" s="48">
        <f>+ExpRM!I23-ImpRM!I23</f>
        <v>-3411.478756</v>
      </c>
      <c r="J24" s="48">
        <f>+ExpRM!J23-ImpRM!J23</f>
        <v>715.9818992999999</v>
      </c>
      <c r="K24" s="48">
        <f>+ExpRM!K23-ImpRM!K23</f>
        <v>-859.388777</v>
      </c>
      <c r="L24" s="48">
        <f>SUM(B24:K24)</f>
        <v>-42926.092890969965</v>
      </c>
      <c r="M24" s="16"/>
      <c r="N24" s="10"/>
      <c r="P24" s="7"/>
    </row>
    <row r="25" spans="1:13" ht="7.5" customHeight="1">
      <c r="A25" s="6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6"/>
    </row>
    <row r="26" spans="1:16" ht="12.75">
      <c r="A26" s="22" t="s">
        <v>27</v>
      </c>
      <c r="B26" s="48">
        <f>+ExpRM!B24-ImpRM!B24</f>
        <v>1056.6111535699993</v>
      </c>
      <c r="C26" s="48">
        <f>+ExpRM!C24-ImpRM!C24</f>
        <v>232.56700000000004</v>
      </c>
      <c r="D26" s="48">
        <f>+ExpRM!D24-ImpRM!D24</f>
        <v>-5823.9299999999985</v>
      </c>
      <c r="E26" s="48">
        <f>+ExpRM!E24-ImpRM!E24</f>
        <v>3687.3885524200036</v>
      </c>
      <c r="F26" s="48">
        <f>+ExpRM!F24-ImpRM!F24</f>
        <v>-1941.8301163200003</v>
      </c>
      <c r="G26" s="48">
        <f>+ExpRM!G24-ImpRM!G24</f>
        <v>-1560.4453199999998</v>
      </c>
      <c r="H26" s="48">
        <f>+ExpRM!H24-ImpRM!H24</f>
        <v>-29009.800169000002</v>
      </c>
      <c r="I26" s="48">
        <f>+ExpRM!I24-ImpRM!I24</f>
        <v>-310.369656</v>
      </c>
      <c r="J26" s="48">
        <f>+ExpRM!J24-ImpRM!J24</f>
        <v>-356.98129020000033</v>
      </c>
      <c r="K26" s="48">
        <f>+ExpRM!K24-ImpRM!K24</f>
        <v>-320.716848</v>
      </c>
      <c r="L26" s="48">
        <f>SUM(B26:K26)</f>
        <v>-34347.50669353</v>
      </c>
      <c r="M26" s="16"/>
      <c r="N26" s="10"/>
      <c r="P26" s="7"/>
    </row>
    <row r="27" spans="1:13" ht="7.5" customHeight="1">
      <c r="A27" s="6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6"/>
    </row>
    <row r="28" spans="1:16" ht="12.75">
      <c r="A28" s="22" t="s">
        <v>22</v>
      </c>
      <c r="B28" s="48">
        <f>+ExpRM!B26-ImpRM!B26</f>
        <v>7903.3183563000275</v>
      </c>
      <c r="C28" s="48">
        <f>+ExpRM!C26-ImpRM!C26</f>
        <v>328.365</v>
      </c>
      <c r="D28" s="48">
        <f>+ExpRM!D26-ImpRM!D26</f>
        <v>4028.8109999999942</v>
      </c>
      <c r="E28" s="48">
        <f>+ExpRM!E26-ImpRM!E26</f>
        <v>3460.3425339599853</v>
      </c>
      <c r="F28" s="48">
        <f>+ExpRM!F26-ImpRM!F26</f>
        <v>-560.7874682000274</v>
      </c>
      <c r="G28" s="48">
        <f>+ExpRM!G26-ImpRM!G26</f>
        <v>247.9965989999995</v>
      </c>
      <c r="H28" s="48">
        <f>+ExpRM!H26-ImpRM!H26</f>
        <v>-6719.346560000002</v>
      </c>
      <c r="I28" s="48">
        <f>+ExpRM!I26-ImpRM!I26</f>
        <v>625.613947999998</v>
      </c>
      <c r="J28" s="48">
        <f>+ExpRM!J26-ImpRM!J26</f>
        <v>4005.872712700002</v>
      </c>
      <c r="K28" s="48">
        <f>+ExpRM!K26-ImpRM!K26</f>
        <v>1361.8109360000017</v>
      </c>
      <c r="L28" s="48">
        <f>SUM(B28:K28)</f>
        <v>14681.99705775998</v>
      </c>
      <c r="M28" s="16"/>
      <c r="N28" s="10"/>
      <c r="P28" s="7"/>
    </row>
    <row r="29" spans="1:12" ht="9" customHeight="1">
      <c r="A29" s="66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>
      <c r="A30" s="67" t="s">
        <v>23</v>
      </c>
      <c r="B30" s="48">
        <f>+ExpRM!B28-ImpRM!B28</f>
        <v>10346.545311580034</v>
      </c>
      <c r="C30" s="48">
        <f>+ExpRM!C28-ImpRM!C28</f>
        <v>1494.6859999999979</v>
      </c>
      <c r="D30" s="48">
        <f>+ExpRM!D28-ImpRM!D28</f>
        <v>29796.166000000027</v>
      </c>
      <c r="E30" s="48">
        <f>+ExpRM!E28-ImpRM!E28</f>
        <v>14351.919109089955</v>
      </c>
      <c r="F30" s="48">
        <f>+ExpRM!F28-ImpRM!F28</f>
        <v>2278.693921419981</v>
      </c>
      <c r="G30" s="48">
        <f>+ExpRM!G28-ImpRM!G28</f>
        <v>-1993.8172389999963</v>
      </c>
      <c r="H30" s="48">
        <f>+ExpRM!H28-ImpRM!H28</f>
        <v>-1166.6013300000923</v>
      </c>
      <c r="I30" s="48">
        <f>+ExpRM!I28-ImpRM!I28</f>
        <v>-5982.287671000002</v>
      </c>
      <c r="J30" s="48">
        <f>+ExpRM!J28-ImpRM!J28</f>
        <v>7937.110250399994</v>
      </c>
      <c r="K30" s="48">
        <f>+ExpRM!K28-ImpRM!K28</f>
        <v>-2743.0015659999963</v>
      </c>
      <c r="L30" s="48">
        <f>SUM(B30:K30)</f>
        <v>54319.412786489906</v>
      </c>
    </row>
    <row r="31" spans="1:12" ht="9" customHeight="1">
      <c r="A31" s="2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5">
      <c r="A32" s="53"/>
      <c r="B32" s="70" t="str">
        <f>+Exp!B26</f>
        <v>Enero-diciembre 2010</v>
      </c>
      <c r="C32" s="70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9" customHeight="1">
      <c r="A33" s="55"/>
      <c r="B33" s="48"/>
      <c r="C33" s="48"/>
      <c r="D33" s="68"/>
      <c r="E33" s="68"/>
      <c r="F33" s="68"/>
      <c r="G33" s="68"/>
      <c r="H33" s="68"/>
      <c r="I33" s="68"/>
      <c r="J33" s="68"/>
      <c r="K33" s="68"/>
      <c r="L33" s="48"/>
    </row>
    <row r="34" spans="1:13" ht="12.75">
      <c r="A34" s="21" t="s">
        <v>6</v>
      </c>
      <c r="B34" s="48">
        <f>+ExpRM!B32-ImpRM!B32</f>
        <v>5429.527164900002</v>
      </c>
      <c r="C34" s="48">
        <f>+ExpRM!C32-ImpRM!C32</f>
        <v>1188.3219999999997</v>
      </c>
      <c r="D34" s="48">
        <f>+ExpRM!D32-ImpRM!D32</f>
        <v>11358.712999999996</v>
      </c>
      <c r="E34" s="48">
        <f>+ExpRM!E32-ImpRM!E32</f>
        <v>-5054.576121170006</v>
      </c>
      <c r="F34" s="48">
        <f>+ExpRM!F32-ImpRM!F32</f>
        <v>-3321.2319340600025</v>
      </c>
      <c r="G34" s="48">
        <f>+ExpRM!G32-ImpRM!G32</f>
        <v>-2161.340327</v>
      </c>
      <c r="H34" s="48">
        <f>+ExpRM!H32-ImpRM!H32</f>
        <v>5487.284362000002</v>
      </c>
      <c r="I34" s="48">
        <f>+ExpRM!I32-ImpRM!I32</f>
        <v>-1278.0867870000002</v>
      </c>
      <c r="J34" s="48">
        <f>+ExpRM!J32-ImpRM!J32</f>
        <v>-3636.753911399999</v>
      </c>
      <c r="K34" s="48">
        <f>+ExpRM!K32-ImpRM!K32</f>
        <v>-1321.382975</v>
      </c>
      <c r="L34" s="48"/>
      <c r="M34" s="7"/>
    </row>
    <row r="35" spans="1:12" ht="12.75">
      <c r="A35" s="6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>
      <c r="A36" s="21" t="s">
        <v>24</v>
      </c>
      <c r="B36" s="48">
        <f>+ExpRM!B34-ImpRM!B34</f>
        <v>6203.016078509987</v>
      </c>
      <c r="C36" s="48">
        <f>+ExpRM!C34-ImpRM!C34</f>
        <v>454.1779999999999</v>
      </c>
      <c r="D36" s="48">
        <f>+ExpRM!D34-ImpRM!D34</f>
        <v>8788.14499999996</v>
      </c>
      <c r="E36" s="48">
        <f>+ExpRM!E34-ImpRM!E34</f>
        <v>19595.89216312</v>
      </c>
      <c r="F36" s="48">
        <f>+ExpRM!F34-ImpRM!F34</f>
        <v>2458.061775079983</v>
      </c>
      <c r="G36" s="48">
        <f>+ExpRM!G34-ImpRM!G34</f>
        <v>-939.5868359999968</v>
      </c>
      <c r="H36" s="48">
        <f>+ExpRM!H34-ImpRM!H34</f>
        <v>-8495.956448999874</v>
      </c>
      <c r="I36" s="48">
        <f>+ExpRM!I34-ImpRM!I34</f>
        <v>-3587.9792120000025</v>
      </c>
      <c r="J36" s="48">
        <f>+ExpRM!J34-ImpRM!J34</f>
        <v>8830.506879700006</v>
      </c>
      <c r="K36" s="48">
        <f>+ExpRM!K34-ImpRM!K34</f>
        <v>-575.5064209999982</v>
      </c>
      <c r="L36" s="48">
        <f>SUM(B36:K36)</f>
        <v>32730.77097841006</v>
      </c>
    </row>
    <row r="37" spans="1:12" ht="6.75" customHeight="1">
      <c r="A37" s="6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>
      <c r="A38" s="22" t="s">
        <v>55</v>
      </c>
      <c r="B38" s="48">
        <f>+ExpRM!B36-ImpRM!B36</f>
        <v>108.2767011799998</v>
      </c>
      <c r="C38" s="48">
        <f>+ExpRM!C36-ImpRM!C36</f>
        <v>42.144000000000005</v>
      </c>
      <c r="D38" s="48">
        <f>+ExpRM!D36-ImpRM!D36</f>
        <v>5847.174</v>
      </c>
      <c r="E38" s="48">
        <f>+ExpRM!E36-ImpRM!E36</f>
        <v>142.97427667002546</v>
      </c>
      <c r="F38" s="48">
        <f>+ExpRM!F36-ImpRM!F36</f>
        <v>2821.4786391800003</v>
      </c>
      <c r="G38" s="48">
        <f>+ExpRM!G36-ImpRM!G36</f>
        <v>1186.6842290000006</v>
      </c>
      <c r="H38" s="48">
        <f>+ExpRM!H36-ImpRM!H36</f>
        <v>2751.286289000003</v>
      </c>
      <c r="I38" s="48">
        <f>+ExpRM!I36-ImpRM!I36</f>
        <v>67.270778</v>
      </c>
      <c r="J38" s="48">
        <f>+ExpRM!J36-ImpRM!J36</f>
        <v>165.43770449999994</v>
      </c>
      <c r="K38" s="48">
        <f>+ExpRM!K36-ImpRM!K36</f>
        <v>3.8807600000000164</v>
      </c>
      <c r="L38" s="48">
        <f>SUM(B38:K38)</f>
        <v>13136.60737753003</v>
      </c>
    </row>
    <row r="39" spans="1:12" ht="6.75" customHeight="1">
      <c r="A39" s="6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>
      <c r="A40" s="22" t="s">
        <v>51</v>
      </c>
      <c r="B40" s="48">
        <f>+ExpRM!B38-ImpRM!B38</f>
        <v>993.4583725000002</v>
      </c>
      <c r="C40" s="48">
        <f>+ExpRM!C38-ImpRM!C38</f>
        <v>26.083000000000006</v>
      </c>
      <c r="D40" s="48">
        <f>+ExpRM!D38-ImpRM!D38</f>
        <v>-393.12699999999995</v>
      </c>
      <c r="E40" s="48">
        <f>+ExpRM!E38-ImpRM!E38</f>
        <v>686.478952409999</v>
      </c>
      <c r="F40" s="48">
        <f>+ExpRM!F38-ImpRM!F38</f>
        <v>-291.31609906999995</v>
      </c>
      <c r="G40" s="48">
        <f>+ExpRM!G38-ImpRM!G38</f>
        <v>-208.91100000000003</v>
      </c>
      <c r="H40" s="48">
        <f>+ExpRM!H38-ImpRM!H38</f>
        <v>2078.168191999999</v>
      </c>
      <c r="I40" s="48">
        <f>+ExpRM!I38-ImpRM!I38</f>
        <v>-10.141570999999999</v>
      </c>
      <c r="J40" s="48">
        <f>+ExpRM!J38-ImpRM!J38</f>
        <v>2777.9499363000004</v>
      </c>
      <c r="K40" s="48">
        <f>+ExpRM!K38-ImpRM!K38</f>
        <v>-46.110237</v>
      </c>
      <c r="L40" s="48">
        <f>SUM(B40:K40)</f>
        <v>5612.532546139999</v>
      </c>
    </row>
    <row r="41" spans="1:14" ht="12.75">
      <c r="A41" s="22" t="s">
        <v>13</v>
      </c>
      <c r="B41" s="48">
        <f>+ExpRM!B39-ImpRM!B39</f>
        <v>-2469.5612591200006</v>
      </c>
      <c r="C41" s="48">
        <f>+ExpRM!C39-ImpRM!C39</f>
        <v>-9.644000000000005</v>
      </c>
      <c r="D41" s="48">
        <f>+ExpRM!D39-ImpRM!D39</f>
        <v>-7810.727999999999</v>
      </c>
      <c r="E41" s="48">
        <f>+ExpRM!E39-ImpRM!E39</f>
        <v>-2842.7594495600306</v>
      </c>
      <c r="F41" s="48">
        <f>+ExpRM!F39-ImpRM!F39</f>
        <v>6441.805759820001</v>
      </c>
      <c r="G41" s="48">
        <f>+ExpRM!G39-ImpRM!G39</f>
        <v>341.0516630000002</v>
      </c>
      <c r="H41" s="48">
        <f>+ExpRM!H39-ImpRM!H39</f>
        <v>93547.74163900001</v>
      </c>
      <c r="I41" s="48">
        <f>+ExpRM!I39-ImpRM!I39</f>
        <v>-340.12592099999995</v>
      </c>
      <c r="J41" s="48">
        <f>+ExpRM!J39-ImpRM!J39</f>
        <v>-48.350293200000124</v>
      </c>
      <c r="K41" s="48">
        <f>+ExpRM!K39-ImpRM!K39</f>
        <v>-664.000977</v>
      </c>
      <c r="L41" s="48">
        <f>SUM(B41:K41)</f>
        <v>86145.42916193999</v>
      </c>
      <c r="N41" s="10"/>
    </row>
    <row r="42" spans="1:12" ht="6.75" customHeight="1">
      <c r="A42" s="6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4" ht="12.75">
      <c r="A43" s="22" t="s">
        <v>59</v>
      </c>
      <c r="B43" s="48">
        <f>+ExpRM!B41-ImpRM!B41</f>
        <v>1423.546602610002</v>
      </c>
      <c r="C43" s="48">
        <f>+ExpRM!C41-ImpRM!C41</f>
        <v>187.18899999999996</v>
      </c>
      <c r="D43" s="48">
        <f>+ExpRM!D41-ImpRM!D41</f>
        <v>4007.3770000000004</v>
      </c>
      <c r="E43" s="48">
        <f>+ExpRM!E41-ImpRM!E41</f>
        <v>4355.24692347999</v>
      </c>
      <c r="F43" s="48">
        <f>+ExpRM!F41-ImpRM!F41</f>
        <v>-589.0777059600005</v>
      </c>
      <c r="G43" s="48">
        <f>+ExpRM!G41-ImpRM!G41</f>
        <v>436.5938249999999</v>
      </c>
      <c r="H43" s="48">
        <f>+ExpRM!H41-ImpRM!H41</f>
        <v>-18142.986242000003</v>
      </c>
      <c r="I43" s="48">
        <f>+ExpRM!I41-ImpRM!I41</f>
        <v>-15.095880999999906</v>
      </c>
      <c r="J43" s="48">
        <f>+ExpRM!J41-ImpRM!J41</f>
        <v>3085.1956566000003</v>
      </c>
      <c r="K43" s="48">
        <f>+ExpRM!K41-ImpRM!K41</f>
        <v>16.355780999999865</v>
      </c>
      <c r="L43" s="48">
        <f>SUM(B43:K43)</f>
        <v>-5235.655040270009</v>
      </c>
      <c r="N43" s="10"/>
    </row>
    <row r="44" spans="1:12" ht="7.5" customHeight="1">
      <c r="A44" s="6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>
      <c r="A45" s="22" t="s">
        <v>14</v>
      </c>
      <c r="B45" s="48">
        <f>+ExpRM!B43-ImpRM!B43</f>
        <v>-336.52635051000027</v>
      </c>
      <c r="C45" s="48">
        <f>+ExpRM!C43-ImpRM!C43</f>
        <v>143.618</v>
      </c>
      <c r="D45" s="48">
        <f>+ExpRM!D43-ImpRM!D43</f>
        <v>154.82400000000052</v>
      </c>
      <c r="E45" s="48">
        <f>+ExpRM!E43-ImpRM!E43</f>
        <v>4181.357489339991</v>
      </c>
      <c r="F45" s="48">
        <f>+ExpRM!F43-ImpRM!F43</f>
        <v>-645.5844076699998</v>
      </c>
      <c r="G45" s="48">
        <f>+ExpRM!G43-ImpRM!G43</f>
        <v>-290.69819</v>
      </c>
      <c r="H45" s="48">
        <f>+ExpRM!H43-ImpRM!H43</f>
        <v>-13089.129804</v>
      </c>
      <c r="I45" s="48">
        <f>+ExpRM!I43-ImpRM!I43</f>
        <v>-281.92367500000006</v>
      </c>
      <c r="J45" s="48">
        <f>+ExpRM!J43-ImpRM!J43</f>
        <v>423.47110569999995</v>
      </c>
      <c r="K45" s="48">
        <f>+ExpRM!K43-ImpRM!K43</f>
        <v>-85.82637899999999</v>
      </c>
      <c r="L45" s="48">
        <f>SUM(B45:K45)</f>
        <v>-9826.41821114001</v>
      </c>
    </row>
    <row r="46" spans="1:12" ht="7.5" customHeight="1">
      <c r="A46" s="6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22" t="s">
        <v>15</v>
      </c>
      <c r="B47" s="48">
        <f>+ExpRM!B44-ImpRM!B44</f>
        <v>-1850.04002467</v>
      </c>
      <c r="C47" s="48">
        <f>+ExpRM!C44-ImpRM!C44</f>
        <v>-330.78499999999997</v>
      </c>
      <c r="D47" s="48">
        <f>+ExpRM!D44-ImpRM!D44</f>
        <v>6182.826000000001</v>
      </c>
      <c r="E47" s="48">
        <f>+ExpRM!E44-ImpRM!E44</f>
        <v>8162.9528950500535</v>
      </c>
      <c r="F47" s="48">
        <f>+ExpRM!F44-ImpRM!F44</f>
        <v>-3867.3291823199997</v>
      </c>
      <c r="G47" s="48">
        <f>+ExpRM!G44-ImpRM!G44</f>
        <v>-1422.62968</v>
      </c>
      <c r="H47" s="48">
        <f>+ExpRM!H44-ImpRM!H44</f>
        <v>-41305.09585199999</v>
      </c>
      <c r="I47" s="48">
        <f>+ExpRM!I44-ImpRM!I44</f>
        <v>-3238.54086</v>
      </c>
      <c r="J47" s="48">
        <f>+ExpRM!J44-ImpRM!J44</f>
        <v>366.36917040000026</v>
      </c>
      <c r="K47" s="48">
        <f>+ExpRM!K44-ImpRM!K44</f>
        <v>-728.582788</v>
      </c>
      <c r="L47" s="48">
        <f>SUM(B47:K47)</f>
        <v>-38030.85532153994</v>
      </c>
    </row>
    <row r="48" spans="1:12" ht="7.5" customHeight="1">
      <c r="A48" s="6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>
      <c r="A49" s="22" t="s">
        <v>27</v>
      </c>
      <c r="B49" s="48">
        <f>+ExpRM!B45-ImpRM!B45</f>
        <v>662.2548241100003</v>
      </c>
      <c r="C49" s="48">
        <f>+ExpRM!C45-ImpRM!C45</f>
        <v>245.25</v>
      </c>
      <c r="D49" s="48">
        <f>+ExpRM!D45-ImpRM!D45</f>
        <v>-6202.615999999998</v>
      </c>
      <c r="E49" s="48">
        <f>+ExpRM!E45-ImpRM!E45</f>
        <v>2277.7352272199896</v>
      </c>
      <c r="F49" s="48">
        <f>+ExpRM!F45-ImpRM!F45</f>
        <v>-901.4487366000001</v>
      </c>
      <c r="G49" s="48">
        <f>+ExpRM!G45-ImpRM!G45</f>
        <v>-1277.56496</v>
      </c>
      <c r="H49" s="48">
        <f>+ExpRM!H45-ImpRM!H45</f>
        <v>-28276.066744999996</v>
      </c>
      <c r="I49" s="48">
        <f>+ExpRM!I45-ImpRM!I45</f>
        <v>-265.20220900000004</v>
      </c>
      <c r="J49" s="48">
        <f>+ExpRM!J45-ImpRM!J45</f>
        <v>-615.0221906000002</v>
      </c>
      <c r="K49" s="48">
        <f>+ExpRM!K45-ImpRM!K45</f>
        <v>-194.941625</v>
      </c>
      <c r="L49" s="48">
        <f>SUM(B49:K49)</f>
        <v>-34547.622414870006</v>
      </c>
    </row>
    <row r="50" spans="1:12" ht="7.5" customHeight="1">
      <c r="A50" s="6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22" t="s">
        <v>22</v>
      </c>
      <c r="B51" s="48">
        <f>+ExpRM!B47-ImpRM!B47</f>
        <v>7671.607212409987</v>
      </c>
      <c r="C51" s="48">
        <f>+ExpRM!C47-ImpRM!C47</f>
        <v>150.323</v>
      </c>
      <c r="D51" s="48">
        <f>+ExpRM!D47-ImpRM!D47</f>
        <v>7002.415000000001</v>
      </c>
      <c r="E51" s="48">
        <f>+ExpRM!E47-ImpRM!E47</f>
        <v>2631.905848509982</v>
      </c>
      <c r="F51" s="48">
        <f>+ExpRM!F47-ImpRM!F47</f>
        <v>-510.4664923000182</v>
      </c>
      <c r="G51" s="48">
        <f>+ExpRM!G47-ImpRM!G47</f>
        <v>295.88727700000254</v>
      </c>
      <c r="H51" s="48">
        <f>+ExpRM!H47-ImpRM!H47</f>
        <v>-6059.873926</v>
      </c>
      <c r="I51" s="48">
        <f>+ExpRM!I47-ImpRM!I47</f>
        <v>495.78012699999755</v>
      </c>
      <c r="J51" s="48">
        <f>+ExpRM!J47-ImpRM!J47</f>
        <v>2675.455789999999</v>
      </c>
      <c r="K51" s="48">
        <f>+ExpRM!K47-ImpRM!K47</f>
        <v>1123.7190440000018</v>
      </c>
      <c r="L51" s="48">
        <f>SUM(B51:K51)</f>
        <v>15476.752880619952</v>
      </c>
    </row>
    <row r="52" spans="1:12" ht="9" customHeight="1">
      <c r="A52" s="6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67" t="s">
        <v>23</v>
      </c>
      <c r="B53" s="48">
        <f>+ExpRM!B49-ImpRM!B49</f>
        <v>11632.543243409993</v>
      </c>
      <c r="C53" s="48">
        <f>+ExpRM!C49-ImpRM!C49</f>
        <v>1642.499999999999</v>
      </c>
      <c r="D53" s="48">
        <f>+ExpRM!D49-ImpRM!D49</f>
        <v>20146.85799999995</v>
      </c>
      <c r="E53" s="48">
        <f>+ExpRM!E49-ImpRM!E49</f>
        <v>14541.316041949998</v>
      </c>
      <c r="F53" s="48">
        <f>+ExpRM!F49-ImpRM!F49</f>
        <v>-863.1701589800214</v>
      </c>
      <c r="G53" s="48">
        <f>+ExpRM!G49-ImpRM!G49</f>
        <v>-3100.9271629999967</v>
      </c>
      <c r="H53" s="48">
        <f>+ExpRM!H49-ImpRM!H49</f>
        <v>-3008.672086999868</v>
      </c>
      <c r="I53" s="48">
        <f>+ExpRM!I49-ImpRM!I49</f>
        <v>-4866.065999000002</v>
      </c>
      <c r="J53" s="48">
        <f>+ExpRM!J49-ImpRM!J49</f>
        <v>5193.752968300003</v>
      </c>
      <c r="K53" s="48">
        <f>+ExpRM!K49-ImpRM!K49</f>
        <v>-1896.8893959999969</v>
      </c>
      <c r="L53" s="48">
        <f>SUM(B53:K53)</f>
        <v>39421.245449680064</v>
      </c>
    </row>
    <row r="54" spans="1:12" ht="9" customHeight="1" thickBot="1">
      <c r="A54" s="4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2.2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s="8" customFormat="1" ht="12">
      <c r="A56" s="46" t="s">
        <v>42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s="8" customFormat="1" ht="12">
      <c r="A57" s="46" t="str">
        <f>+Imp!A60</f>
        <v> Nota: importaciones a valores CIF excepto Brasil, México y Paraguay a valores FOB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s="8" customFormat="1" ht="1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2011-09-05T13:44:00Z</cp:lastPrinted>
  <dcterms:created xsi:type="dcterms:W3CDTF">2004-06-14T13:52:53Z</dcterms:created>
  <dcterms:modified xsi:type="dcterms:W3CDTF">2012-03-07T18:22:35Z</dcterms:modified>
  <cp:category/>
  <cp:version/>
  <cp:contentType/>
  <cp:contentStatus/>
</cp:coreProperties>
</file>